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Doprava\ZAKÁZKY\2020\Parkoviště v ul. Lavického, Třebíč\DUR DSP\"/>
    </mc:Choice>
  </mc:AlternateContent>
  <bookViews>
    <workbookView xWindow="0" yWindow="0" windowWidth="25200" windowHeight="11850" activeTab="4"/>
  </bookViews>
  <sheets>
    <sheet name="Pokyny pro vyplnění" sheetId="11" r:id="rId1"/>
    <sheet name="Stavba" sheetId="1" r:id="rId2"/>
    <sheet name="VzorPolozky" sheetId="10" state="hidden" r:id="rId3"/>
    <sheet name="SO 101 03 Pol" sheetId="12" r:id="rId4"/>
    <sheet name="SO 101 05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03 Pol'!$1:$7</definedName>
    <definedName name="_xlnm.Print_Titles" localSheetId="4">'SO 101 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03 Pol'!$A$1:$X$138</definedName>
    <definedName name="_xlnm.Print_Area" localSheetId="4">'SO 101 05 Pol'!$A$1:$X$72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G43" i="1"/>
  <c r="F43" i="1"/>
  <c r="G42" i="1"/>
  <c r="F42" i="1"/>
  <c r="G41" i="1"/>
  <c r="F41" i="1"/>
  <c r="G39" i="1"/>
  <c r="G44" i="1" s="1"/>
  <c r="G25" i="1" s="1"/>
  <c r="A25" i="1" s="1"/>
  <c r="F39" i="1"/>
  <c r="G71" i="13"/>
  <c r="BA68" i="13"/>
  <c r="BA65" i="13"/>
  <c r="BA62" i="13"/>
  <c r="BA59" i="13"/>
  <c r="BA56" i="13"/>
  <c r="BA43" i="13"/>
  <c r="BA38" i="13"/>
  <c r="BA35" i="13"/>
  <c r="BA32" i="13"/>
  <c r="BA28" i="13"/>
  <c r="BA25" i="13"/>
  <c r="BA22" i="13"/>
  <c r="BA19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5" i="13"/>
  <c r="M15" i="13" s="1"/>
  <c r="I15" i="13"/>
  <c r="K15" i="13"/>
  <c r="O15" i="13"/>
  <c r="O8" i="13" s="1"/>
  <c r="Q15" i="13"/>
  <c r="V15" i="13"/>
  <c r="G18" i="13"/>
  <c r="I18" i="13"/>
  <c r="K18" i="13"/>
  <c r="K17" i="13" s="1"/>
  <c r="M18" i="13"/>
  <c r="O18" i="13"/>
  <c r="Q18" i="13"/>
  <c r="V18" i="13"/>
  <c r="V17" i="13" s="1"/>
  <c r="G21" i="13"/>
  <c r="I21" i="13"/>
  <c r="K21" i="13"/>
  <c r="M21" i="13"/>
  <c r="O21" i="13"/>
  <c r="Q21" i="13"/>
  <c r="V21" i="13"/>
  <c r="G24" i="13"/>
  <c r="G17" i="13" s="1"/>
  <c r="I24" i="13"/>
  <c r="K24" i="13"/>
  <c r="O24" i="13"/>
  <c r="O17" i="13" s="1"/>
  <c r="Q24" i="13"/>
  <c r="V24" i="13"/>
  <c r="G27" i="13"/>
  <c r="M27" i="13" s="1"/>
  <c r="I27" i="13"/>
  <c r="I17" i="13" s="1"/>
  <c r="K27" i="13"/>
  <c r="O27" i="13"/>
  <c r="Q27" i="13"/>
  <c r="Q17" i="13" s="1"/>
  <c r="V27" i="13"/>
  <c r="G31" i="13"/>
  <c r="I31" i="13"/>
  <c r="K31" i="13"/>
  <c r="M31" i="13"/>
  <c r="O31" i="13"/>
  <c r="Q31" i="13"/>
  <c r="V31" i="13"/>
  <c r="G34" i="13"/>
  <c r="I34" i="13"/>
  <c r="K34" i="13"/>
  <c r="M34" i="13"/>
  <c r="O34" i="13"/>
  <c r="Q34" i="13"/>
  <c r="V34" i="13"/>
  <c r="G37" i="13"/>
  <c r="M37" i="13" s="1"/>
  <c r="I37" i="13"/>
  <c r="K37" i="13"/>
  <c r="O37" i="13"/>
  <c r="Q37" i="13"/>
  <c r="V37" i="13"/>
  <c r="G40" i="13"/>
  <c r="M40" i="13" s="1"/>
  <c r="I40" i="13"/>
  <c r="K40" i="13"/>
  <c r="O40" i="13"/>
  <c r="Q40" i="13"/>
  <c r="V40" i="13"/>
  <c r="G47" i="13"/>
  <c r="I47" i="13"/>
  <c r="K47" i="13"/>
  <c r="M47" i="13"/>
  <c r="O47" i="13"/>
  <c r="Q47" i="13"/>
  <c r="V47" i="13"/>
  <c r="G55" i="13"/>
  <c r="I55" i="13"/>
  <c r="K55" i="13"/>
  <c r="M55" i="13"/>
  <c r="O55" i="13"/>
  <c r="Q55" i="13"/>
  <c r="V55" i="13"/>
  <c r="G58" i="13"/>
  <c r="M58" i="13" s="1"/>
  <c r="I58" i="13"/>
  <c r="K58" i="13"/>
  <c r="O58" i="13"/>
  <c r="Q58" i="13"/>
  <c r="V58" i="13"/>
  <c r="G61" i="13"/>
  <c r="M61" i="13" s="1"/>
  <c r="I61" i="13"/>
  <c r="K61" i="13"/>
  <c r="O61" i="13"/>
  <c r="Q61" i="13"/>
  <c r="V61" i="13"/>
  <c r="G64" i="13"/>
  <c r="I64" i="13"/>
  <c r="K64" i="13"/>
  <c r="M64" i="13"/>
  <c r="O64" i="13"/>
  <c r="Q64" i="13"/>
  <c r="V64" i="13"/>
  <c r="G67" i="13"/>
  <c r="I67" i="13"/>
  <c r="K67" i="13"/>
  <c r="M67" i="13"/>
  <c r="O67" i="13"/>
  <c r="Q67" i="13"/>
  <c r="V67" i="13"/>
  <c r="AE71" i="13"/>
  <c r="G137" i="12"/>
  <c r="BA90" i="12"/>
  <c r="BA88" i="12"/>
  <c r="BA87" i="12"/>
  <c r="BA86" i="12"/>
  <c r="BA85" i="12"/>
  <c r="BA83" i="12"/>
  <c r="BA74" i="12"/>
  <c r="BA72" i="12"/>
  <c r="BA70" i="12"/>
  <c r="BA68" i="12"/>
  <c r="BA41" i="12"/>
  <c r="BA36" i="12"/>
  <c r="BA31" i="12"/>
  <c r="BA1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23" i="12"/>
  <c r="AF137" i="12" s="1"/>
  <c r="I23" i="12"/>
  <c r="K23" i="12"/>
  <c r="O23" i="12"/>
  <c r="O8" i="12" s="1"/>
  <c r="Q23" i="12"/>
  <c r="V23" i="12"/>
  <c r="G29" i="12"/>
  <c r="I29" i="12"/>
  <c r="O29" i="12"/>
  <c r="Q29" i="12"/>
  <c r="G30" i="12"/>
  <c r="I30" i="12"/>
  <c r="K30" i="12"/>
  <c r="K29" i="12" s="1"/>
  <c r="M30" i="12"/>
  <c r="M29" i="12" s="1"/>
  <c r="O30" i="12"/>
  <c r="Q30" i="12"/>
  <c r="V30" i="12"/>
  <c r="V29" i="12" s="1"/>
  <c r="G34" i="12"/>
  <c r="I34" i="12"/>
  <c r="K34" i="12"/>
  <c r="M34" i="12"/>
  <c r="O34" i="12"/>
  <c r="Q34" i="12"/>
  <c r="V34" i="12"/>
  <c r="G46" i="12"/>
  <c r="G47" i="12"/>
  <c r="M47" i="12" s="1"/>
  <c r="I47" i="12"/>
  <c r="I46" i="12" s="1"/>
  <c r="K47" i="12"/>
  <c r="K46" i="12" s="1"/>
  <c r="O47" i="12"/>
  <c r="Q47" i="12"/>
  <c r="Q46" i="12" s="1"/>
  <c r="V47" i="12"/>
  <c r="V46" i="12" s="1"/>
  <c r="G54" i="12"/>
  <c r="I54" i="12"/>
  <c r="K54" i="12"/>
  <c r="M54" i="12"/>
  <c r="O54" i="12"/>
  <c r="Q54" i="12"/>
  <c r="V54" i="12"/>
  <c r="G61" i="12"/>
  <c r="I61" i="12"/>
  <c r="K61" i="12"/>
  <c r="M61" i="12"/>
  <c r="O61" i="12"/>
  <c r="Q61" i="12"/>
  <c r="V61" i="12"/>
  <c r="G67" i="12"/>
  <c r="M67" i="12" s="1"/>
  <c r="I67" i="12"/>
  <c r="K67" i="12"/>
  <c r="O67" i="12"/>
  <c r="O46" i="12" s="1"/>
  <c r="Q67" i="12"/>
  <c r="V67" i="12"/>
  <c r="G77" i="12"/>
  <c r="I77" i="12"/>
  <c r="O77" i="12"/>
  <c r="Q77" i="12"/>
  <c r="G78" i="12"/>
  <c r="I78" i="12"/>
  <c r="K78" i="12"/>
  <c r="K77" i="12" s="1"/>
  <c r="M78" i="12"/>
  <c r="M77" i="12" s="1"/>
  <c r="O78" i="12"/>
  <c r="Q78" i="12"/>
  <c r="V78" i="12"/>
  <c r="V77" i="12" s="1"/>
  <c r="G94" i="12"/>
  <c r="M94" i="12" s="1"/>
  <c r="I94" i="12"/>
  <c r="I93" i="12" s="1"/>
  <c r="K94" i="12"/>
  <c r="O94" i="12"/>
  <c r="O93" i="12" s="1"/>
  <c r="Q94" i="12"/>
  <c r="Q93" i="12" s="1"/>
  <c r="V94" i="12"/>
  <c r="G100" i="12"/>
  <c r="M100" i="12" s="1"/>
  <c r="I100" i="12"/>
  <c r="K100" i="12"/>
  <c r="O100" i="12"/>
  <c r="Q100" i="12"/>
  <c r="V100" i="12"/>
  <c r="G106" i="12"/>
  <c r="I106" i="12"/>
  <c r="K106" i="12"/>
  <c r="K93" i="12" s="1"/>
  <c r="M106" i="12"/>
  <c r="O106" i="12"/>
  <c r="Q106" i="12"/>
  <c r="V106" i="12"/>
  <c r="V93" i="12" s="1"/>
  <c r="G113" i="12"/>
  <c r="I113" i="12"/>
  <c r="K113" i="12"/>
  <c r="M113" i="12"/>
  <c r="O113" i="12"/>
  <c r="Q113" i="12"/>
  <c r="V113" i="12"/>
  <c r="G119" i="12"/>
  <c r="M119" i="12" s="1"/>
  <c r="I119" i="12"/>
  <c r="K119" i="12"/>
  <c r="O119" i="12"/>
  <c r="Q119" i="12"/>
  <c r="V119" i="12"/>
  <c r="G125" i="12"/>
  <c r="M125" i="12" s="1"/>
  <c r="I125" i="12"/>
  <c r="K125" i="12"/>
  <c r="O125" i="12"/>
  <c r="Q125" i="12"/>
  <c r="V125" i="12"/>
  <c r="G132" i="12"/>
  <c r="I132" i="12"/>
  <c r="K132" i="12"/>
  <c r="M132" i="12"/>
  <c r="O132" i="12"/>
  <c r="Q132" i="12"/>
  <c r="V132" i="12"/>
  <c r="AE137" i="12"/>
  <c r="I20" i="1"/>
  <c r="I19" i="1"/>
  <c r="I18" i="1"/>
  <c r="I17" i="1"/>
  <c r="I16" i="1"/>
  <c r="I58" i="1"/>
  <c r="J56" i="1" s="1"/>
  <c r="F44" i="1"/>
  <c r="G23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51" i="1" l="1"/>
  <c r="J53" i="1"/>
  <c r="J55" i="1"/>
  <c r="J52" i="1"/>
  <c r="J54" i="1"/>
  <c r="J57" i="1"/>
  <c r="G26" i="1"/>
  <c r="A26" i="1"/>
  <c r="A23" i="1"/>
  <c r="G28" i="1"/>
  <c r="M8" i="13"/>
  <c r="M24" i="13"/>
  <c r="M17" i="13" s="1"/>
  <c r="AF71" i="13"/>
  <c r="G8" i="13"/>
  <c r="M46" i="12"/>
  <c r="M93" i="12"/>
  <c r="G93" i="12"/>
  <c r="G8" i="12"/>
  <c r="M23" i="12"/>
  <c r="M8" i="12" s="1"/>
  <c r="J43" i="1"/>
  <c r="J39" i="1"/>
  <c r="J44" i="1" s="1"/>
  <c r="J42" i="1"/>
  <c r="J40" i="1"/>
  <c r="J41" i="1"/>
  <c r="H44" i="1"/>
  <c r="I21" i="1"/>
  <c r="J28" i="1"/>
  <c r="J26" i="1"/>
  <c r="G38" i="1"/>
  <c r="F38" i="1"/>
  <c r="J23" i="1"/>
  <c r="J24" i="1"/>
  <c r="J25" i="1"/>
  <c r="J27" i="1"/>
  <c r="E24" i="1"/>
  <c r="E26" i="1"/>
  <c r="J58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<sst xmlns="http://schemas.openxmlformats.org/spreadsheetml/2006/main" count="720" uniqueCount="283">
  <si>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</si>
  <si>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</si>
  <si>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</si>
  <si>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</si>
  <si>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</si>
  <si>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</si>
  <si>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</si>
  <si>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</si>
  <si>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</si>
  <si>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</si>
  <si>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</si>
  <si>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</si>
  <si>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</si>
  <si>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</si>
  <si>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</si>
  <si>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</si>
  <si>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</si>
  <si>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</si>
  <si>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</si>
  <si>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</si>
  <si>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</si>
  <si>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</si>
  <si>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</si>
  <si>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</si>
  <si>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</si>
  <si>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</si>
  <si>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</si>
  <si>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</si>
  <si>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</si>
  <si>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</si>
  <si>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</si>
  <si>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</si>
  <si>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</si>
  <si>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</si>
  <si>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</si>
  <si>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</si>
  <si>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</si>
  <si>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</si>
  <si>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</si>
  <si>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</si>
  <si>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</si>
  <si>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</si>
  <si>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</si>
  <si>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</si>
  <si>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PV_2020_001</t>
  </si>
  <si>
    <t>PARKOVIŠTĚ V UL. LAVICKÉHO, TŘEBÍČ</t>
  </si>
  <si>
    <t>Stavba</t>
  </si>
  <si>
    <t>Stavební objekt</t>
  </si>
  <si>
    <t>SO 101</t>
  </si>
  <si>
    <t>KOMUNIKACE</t>
  </si>
  <si>
    <t>03</t>
  </si>
  <si>
    <t>Parkoviště</t>
  </si>
  <si>
    <t>05</t>
  </si>
  <si>
    <t>VRN</t>
  </si>
  <si>
    <t>Celkem za stavbu</t>
  </si>
  <si>
    <t>CZK</t>
  </si>
  <si>
    <t>Rekapitulace dílů</t>
  </si>
  <si>
    <t>Typ dílu</t>
  </si>
  <si>
    <t>0</t>
  </si>
  <si>
    <t>VRN - Inženýrská činnost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</si>
  <si>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</si>
  <si>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</si>
  <si>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</si>
  <si>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</si>
  <si>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</si>
  <si>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</si>
  <si>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</si>
  <si>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</si>
  <si>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91</t>
  </si>
  <si>
    <t>Doplňující práce na komunikaci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</si>
  <si>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</si>
  <si>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</si>
  <si>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</si>
  <si>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</si>
  <si>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</si>
  <si>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</si>
  <si>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</si>
  <si>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</si>
  <si>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</si>
  <si>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</si>
  <si>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</si>
  <si>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</si>
  <si>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</si>
  <si>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</si>
  <si>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</si>
  <si>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</si>
  <si>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</si>
  <si>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</si>
  <si>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</si>
  <si>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</si>
  <si>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</si>
  <si>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</si>
  <si>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</si>
  <si>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</si>
  <si>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</si>
  <si>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</si>
  <si>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</si>
  <si>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</si>
  <si>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</si>
  <si>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</si>
  <si>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18110    OA0</t>
  </si>
  <si>
    <t>ÚPRAVA PLÁNĚ SE ZHUT V HOR TŘ 1-4</t>
  </si>
  <si>
    <t>m2</t>
  </si>
  <si>
    <t>RTS 19/ II</t>
  </si>
  <si>
    <t>Součtová</t>
  </si>
  <si>
    <t>Agregovaná položka</t>
  </si>
  <si>
    <t>POL2_</t>
  </si>
  <si>
    <t>položka zahrnuje úpravu pláně včetně vyrovnání výškových rozdílů. Míru zhutnění určuje projekt.</t>
  </si>
  <si>
    <t>POP</t>
  </si>
  <si>
    <t>Pláň : (119,7)*1,05</t>
  </si>
  <si>
    <t>VV</t>
  </si>
  <si>
    <t>SPU</t>
  </si>
  <si>
    <t>18241    OA0</t>
  </si>
  <si>
    <t>ZALOŽENÍ TRÁVNÍKU RUČNÍM VÝSEVEM</t>
  </si>
  <si>
    <t>Zahrnuje dodání předepsané travní směsi, její výsev na ornici, zalévání, první pokosení, to vše bez ohledu na sklon terénu</t>
  </si>
  <si>
    <t>Úprava kolem zpevněných ploch travní semeno 0,03kg/m2 : 42,3*1,05</t>
  </si>
  <si>
    <t>12110    OA0</t>
  </si>
  <si>
    <t>SEJMUTÍ ORNICE NEBO LESNÍ PŮDY</t>
  </si>
  <si>
    <t>m3</t>
  </si>
  <si>
    <t>položka zahrnuje sejmutí ornice bez ohledu na tloušťku vrstvy a její vodorovnou dopravu</t>
  </si>
  <si>
    <t>nezahrnuje uložení na trvalou skládku</t>
  </si>
  <si>
    <t>Pod parkovištěm : 119,7*0,3*1,05</t>
  </si>
  <si>
    <t>Úprava kolem zpevněných ploch travní semeno 0,03kg/m2 : 42,3*0,3*1,05</t>
  </si>
  <si>
    <t>18231    OA0</t>
  </si>
  <si>
    <t>ROZPROSTŘENÍ ORNICE V ROVINĚ V TL DO 0,10M</t>
  </si>
  <si>
    <t>položka zahrnuje:</t>
  </si>
  <si>
    <t>nutné přemístění ornice z dočasných skládek vzdálených do 500m</t>
  </si>
  <si>
    <t>rozprostření ornice v předepsané tloušťce v rovině a ve svahu do 1:5</t>
  </si>
  <si>
    <t>Rozprostření ornice nebo lesní půdy : 42,3*1,05</t>
  </si>
  <si>
    <t>21197    OA0</t>
  </si>
  <si>
    <t>OPLÁŠTĚNÍ ODVOD ŽEBER Z GEOTEXTILIE</t>
  </si>
  <si>
    <t>položka zahrnuje dodávku předepsané geotextilie, mimostaveništní a vnitrostaveništní dopravu a její uložení včetně potřebných přesahů</t>
  </si>
  <si>
    <t>trativod : 24*1,05*1,8</t>
  </si>
  <si>
    <t>212625   OA0</t>
  </si>
  <si>
    <t>TRATIVODY KOMPL Z TRUB Z PLAST HM DN DO 100MM, RÝHA TŘ I</t>
  </si>
  <si>
    <t>m</t>
  </si>
  <si>
    <t>Položka platí pro kompletní konstrukce trativodů a zahrnuje zejména:</t>
  </si>
  <si>
    <t>- výkop rýhy předepsaného tvaru v dané třídě těžitelnosti, výplň, zásyp trativodu včetně dopravy, uložení přebytečného materiálu, dodávky předepsaného materiálu pro výplň a zásyp</t>
  </si>
  <si>
    <t>- zřízení spojovací vrstvy</t>
  </si>
  <si>
    <t>- zřízení podkladu a lože trativodu z předepsaného materiálu</t>
  </si>
  <si>
    <t>- dodávka a uložení trativodu předepsaného materiálu a profilu</t>
  </si>
  <si>
    <t>- obsyp trativodu předepsaným materiálem, případně vložení separační nebo drenážní vložky</t>
  </si>
  <si>
    <t>- ukončení trativodu zaústěním do potrubí nebo vodoteče, případně vybudování ukončujícího objektu (kapličky) dle VL</t>
  </si>
  <si>
    <t>- veškerý materiál, výrobky a polotovary, včetně mimostaveništní a vnitrostaveništní dopravy</t>
  </si>
  <si>
    <t>- nezahrnuje opláštění z geotextilie, fólie</t>
  </si>
  <si>
    <t>trativod rýha 400/400 mm DN 100 mm : 24*1,05</t>
  </si>
  <si>
    <t>56332    OA0</t>
  </si>
  <si>
    <t>VOZOVKOVÉ VRSTVY ZE ŠTĚRKODRTI TL DO 100MM</t>
  </si>
  <si>
    <t>- dodání kameniva předepsané kvality a zrnitosti</t>
  </si>
  <si>
    <t>- rozprostření a zhutnění vrstvy v předepsané tloušťce</t>
  </si>
  <si>
    <t>- zřízení vrstvy bez rozlišení šířky, pokládání vrstvy po etapách</t>
  </si>
  <si>
    <t>- nezahrnuje postřiky, nátěry</t>
  </si>
  <si>
    <t>Štěrkodrť fr. 0/32 tl. 100 mm : (110,7)*1,05</t>
  </si>
  <si>
    <t>56333    OA0</t>
  </si>
  <si>
    <t>VOZOVKOVÉ VRSTVY ZE ŠTĚRKODRTI TL DO 150MM</t>
  </si>
  <si>
    <t>Štěrkodrť fr. 0/63 tl. 150 mm : (119,7)*1,05</t>
  </si>
  <si>
    <t>58910    OA0</t>
  </si>
  <si>
    <t>VÝPLŇ SPAR ASFALTEM</t>
  </si>
  <si>
    <t>- dodávku předepsaného materiálu</t>
  </si>
  <si>
    <t>- vyčištění a výplň spar tímto materiálem</t>
  </si>
  <si>
    <t>napojení na stávající komunikaci : 25*1,05</t>
  </si>
  <si>
    <t>582615   OA0_PV1</t>
  </si>
  <si>
    <t>KRYTY Z BET DLAŽ SE ZÁMKEM DRENÁŽNí TL 80MM DO LOŽE Z KAM</t>
  </si>
  <si>
    <t>Vlastní</t>
  </si>
  <si>
    <t>- dodání dlažebního materiálu v požadované kvalitě, dodání materiálu pro předepsané  lože v tloušťce předepsané dokumentací a pro předepsanou výplň spar</t>
  </si>
  <si>
    <t>- očištění podkladu</t>
  </si>
  <si>
    <t>- uložení dlažby dle předepsaného technologického předpisu včetně předepsané podkladní vrstvy a předepsané výplně spar</t>
  </si>
  <si>
    <t>- úpravu napojení, ukončení podél obrubníků, dilatačních zařízení, odvodňovacích proužků, odvodňovačů, vpustí, šachet a pod., nestanoví-li zadávací dokumentace jinak</t>
  </si>
  <si>
    <t>- nezahrnuje těsnění podél obrubníků, dilatačních zařízení, odvodňovacích proužků, odvodňovačů, vpustí, šachet a pod.</t>
  </si>
  <si>
    <t>Drenážní dlažba 200/200/80 : 110,7*1,05</t>
  </si>
  <si>
    <t>81627    OA0R</t>
  </si>
  <si>
    <t>CHRÁNIČKY Z BETON KORYT PRO PVSEK DN DO 100MM</t>
  </si>
  <si>
    <t>Indiv</t>
  </si>
  <si>
    <t>položky pro zhotovení potrubí platí bez ohledu na sklon</t>
  </si>
  <si>
    <t>zahrnuje:</t>
  </si>
  <si>
    <t>- výrobní dokumentaci (včetně technologického předpisu)</t>
  </si>
  <si>
    <t>- výkopy</t>
  </si>
  <si>
    <t>- dodání veškerého trubního a pomocného materiálu  (trouby,  trubky,  tvarovky, koryta,  spojovací a těsnící  materiál a pod.), podpěrných, závěsných a upevňovacích prvků, včetně potřebných úprav</t>
  </si>
  <si>
    <t>- úprava a příprava podkladu a podpěr, očištění a ošetření podkladu a podpěr</t>
  </si>
  <si>
    <t>- zřízení plně funkčního vedení chráničky, kompletní soustavy, podle příslušného technologického předpisu</t>
  </si>
  <si>
    <t>- zřízení chráničky i jednotlivých částí po etapách, včetně pracovních spar a spojů, pracovního zaslepení konců a pod.</t>
  </si>
  <si>
    <t>- úprava prostupů, průchodů  šachtami a komorami, okolí podpěr a vyústění, zaústění, napojení, vyvedení a upevnění odpad. výustí</t>
  </si>
  <si>
    <t>- ochrana  nátěrem (vč. úpravy povrchu), případně izolací, nejsou-li tyto práce předmětem jiné položky</t>
  </si>
  <si>
    <t>- úprava, očištění a ošetření prostoru kolem chráničky</t>
  </si>
  <si>
    <t>- položky platí pro práce prováděné v prostoru zapaženém i nezapaženém a i v kolektorech, chráničkách</t>
  </si>
  <si>
    <t>chránička betonové koryto se záklopem : 1</t>
  </si>
  <si>
    <t>914111OA0</t>
  </si>
  <si>
    <t>DOPRAVNÍ ZNAČKY ZÁKLADNÍ VELIKOSTI OCELOVÉ NEREFLEXNÍ - DOD A MONTÁŽ</t>
  </si>
  <si>
    <t>KUS</t>
  </si>
  <si>
    <t>- dodávku a montáž značek v požadovaném provedení</t>
  </si>
  <si>
    <t>- včetně dodání a osazení základových patek</t>
  </si>
  <si>
    <t>IP 11b : 1</t>
  </si>
  <si>
    <t>915111   OA0</t>
  </si>
  <si>
    <t>VODOR DOPRAV ZNAČ BARVOU HLADKÉ - DOD A POKLÁDKA</t>
  </si>
  <si>
    <t>- dodání a pokládku nátěrového materiálu (měří se pouze natíraná plocha)</t>
  </si>
  <si>
    <t>- předznačení a reflexní úpravu</t>
  </si>
  <si>
    <t>V10b : 0,125*4,5*8</t>
  </si>
  <si>
    <t>91710OA0</t>
  </si>
  <si>
    <t>OBRUBY Z BETONOVÝCH PALISÁD</t>
  </si>
  <si>
    <t>M3</t>
  </si>
  <si>
    <t>EXP 19</t>
  </si>
  <si>
    <t>Položka zahrnuje:</t>
  </si>
  <si>
    <t>výkop</t>
  </si>
  <si>
    <t>dodání a pokládku betonových palisád o rozměrech předepsaných zadávací dokumentací</t>
  </si>
  <si>
    <t>betonové lože i boční betonovou opěrku.</t>
  </si>
  <si>
    <t>palisáda 150/200/600 H=120 mm : 6,5*0,15*0,6*1,05</t>
  </si>
  <si>
    <t>917224OA0</t>
  </si>
  <si>
    <t>SILNIČNÍ A CHODNÍKOVÉ OBRUBY Z BETONOVÝCH OBRUBNÍKŮ ŠÍŘ 150MM</t>
  </si>
  <si>
    <t>M</t>
  </si>
  <si>
    <t>dodání a pokládku betonových obrubníků o rozměrech předepsaných zadávací dokumentací</t>
  </si>
  <si>
    <t>Silniční obruba snížená 150/150/1000 : 23*1,05</t>
  </si>
  <si>
    <t>Silniční obruba 150/250/1000 : 32,1*1,05</t>
  </si>
  <si>
    <t>Silniční obruba přechodová levá 150/150-250/1000 : 1</t>
  </si>
  <si>
    <t>Silniční obruba přechodová pravá 150/150-250/1000 : 1</t>
  </si>
  <si>
    <t>919114   OA0</t>
  </si>
  <si>
    <t>ŘEZÁNÍ ASFALT KRYTU VOZOVEK TL DO 200MM</t>
  </si>
  <si>
    <t>položka zahrnuje řezání vozovkové vrstvy v předepsané tloušťce, včetně spotřeby vody</t>
  </si>
  <si>
    <t>napojení na stávající komunikace : 25*1,05</t>
  </si>
  <si>
    <t>SUM</t>
  </si>
  <si>
    <t>END</t>
  </si>
  <si>
    <t>043103000</t>
  </si>
  <si>
    <t>Zajištění dokladu o předání pozemků dočasně dotčených stavbou vlastníkům s˙vyjádřením vlastníků, pozemků, že souhlasí se stavem, v jakém jsou pozemky předávány; Zkoušky bez rozlišení</t>
  </si>
  <si>
    <t>soubor</t>
  </si>
  <si>
    <t>R-položka</t>
  </si>
  <si>
    <t>POL12_0</t>
  </si>
  <si>
    <t>045002000</t>
  </si>
  <si>
    <t>Kompletační a koordinační činnost</t>
  </si>
  <si>
    <t>049203000</t>
  </si>
  <si>
    <t>Náklady stanovené zvláštními předpisy</t>
  </si>
  <si>
    <t>091504000</t>
  </si>
  <si>
    <t>Náklady související s publikační činností</t>
  </si>
  <si>
    <t>02510    OA0</t>
  </si>
  <si>
    <t>ZKOUŠENÍ MATERIÁLŮ ZKUŠEBNOU ZHOTOVITELE</t>
  </si>
  <si>
    <t>kompl</t>
  </si>
  <si>
    <t>zahrnuje veškeré náklady spojené s objednatelem požadovanými zkouškami. Zkoušky v předepsaném počtu dle platných ČSN, EN, TP a TKP na jednotlivé pracovní úkony.</t>
  </si>
  <si>
    <t>02610    OA0</t>
  </si>
  <si>
    <t>ZKOUŠENÍ KONSTRUKCÍ A PRACÍ ZKUŠEBNOU ZHOTOVITELE</t>
  </si>
  <si>
    <t>02710    OA0</t>
  </si>
  <si>
    <t>POMOC PRÁCE ZŘÍZ NEBO ZAJIŠŤ OBJÍŽĎKY A PŘÍSTUP CESTY</t>
  </si>
  <si>
    <t>zahrnuje veškeré náklady spojené s objednatelem požadovanými zařízeními. Vyřízení zvláštního užívání. Veškeré přechodné svislé i vodorovné dopravní značení, dopravní zařízení, výstražné vozíky,montáž, demontáž, pronájem, pravidelnou kontrolu, údržbu, servis, přemisťování, přeznačování a manipulaci s nimi a zajištění inženýrské činnosti pro projednání DIO. Definitivní řešení provizorního dopravního opatření si zajistí zhotovitel stavby včetně detailního projednání a patřičných rozhodnutí s ohledem na skutečnou dopravní situaci a skutečné omezení dopravy v daných časových horizontech,včetně zajištění provizorních pěších tras. Náklady spojené se zajištěním uzavírek a stanovení místní úpravy na PK vč. související inženýrské činnoti dle PD a požadavků objednatele během výstavby. Zajištění uvedení využitého pozemku pro příjezd na stavbu do původního stavu</t>
  </si>
  <si>
    <t>02730    OA0</t>
  </si>
  <si>
    <t>POMOC PRÁCE ZŘÍZ NEBO ZAJIŠŤ OCHRANU INŽENÝRSKÝCH SÍTÍ</t>
  </si>
  <si>
    <t>zahrnuje veškeré náklady spojené s objednatelem požadovanými zařízeními. Ochrana stávajících sítí technické infrastruktury na staveništi a zajištění stability</t>
  </si>
  <si>
    <t>podpěrných bodů během výstavby.</t>
  </si>
  <si>
    <t>02911    OA0</t>
  </si>
  <si>
    <t>OSTATNÍ POŽADAVKY - GEODETICKÉ ZAMĚŘENÍ</t>
  </si>
  <si>
    <t>zahrnuje veškeré náklady spojené s objednatelem požadovanými pracemi. Vytyčení inženýrských sítí.. Vytyčení sítí po realizaci. Vytyčení stožárů</t>
  </si>
  <si>
    <t>02940    OA0</t>
  </si>
  <si>
    <t>OSTATNÍ POŽADAVKY - VYPRACOVÁNÍ DOKUMENTACE</t>
  </si>
  <si>
    <t>zahrnuje veškeré náklady spojené s objednatelem požadovanými pracemi. Dokumentace skutečného provedení stavby s obsahem dle platné legislativy.</t>
  </si>
  <si>
    <t>02944    OA0</t>
  </si>
  <si>
    <t>OSTAT POŽADAVKY - DOKUMENTACE SKUTEČ PROVEDENÍ V DIGIT FORMĚ</t>
  </si>
  <si>
    <t>02946OA0</t>
  </si>
  <si>
    <t>OSTAT POŽADAVKY - FOTODOKUMENTACE</t>
  </si>
  <si>
    <t>- fotodokumentaci zadavatelem požadovaného děje a konstrukcí v požadovaných časových intervalech</t>
  </si>
  <si>
    <t>- zadavatelem specifikované výstupy (fotografie v papírovém a digitálním formátu) v požadovaném počtu</t>
  </si>
  <si>
    <t>- paportizace stávajícího stavu před zahájením stavby, včetně okolních objektů</t>
  </si>
  <si>
    <t>- pasportizace dokončené stavby</t>
  </si>
  <si>
    <t>02945OA0</t>
  </si>
  <si>
    <t>OSTAT POŽADAVKY - GEOMETRICKÝ PLÁN</t>
  </si>
  <si>
    <t>- přípravu podkladů, vyhotovení žádosti pro vklad na katastrální úřad</t>
  </si>
  <si>
    <t>- polní práce spojené s vyhotovením geometrického plánu</t>
  </si>
  <si>
    <t>- výpočetní a grafické kancelářské práce</t>
  </si>
  <si>
    <t>- úřední ověření výsledného elaborátu</t>
  </si>
  <si>
    <t>- schválení návrhu vkladu do katastru nemovitostí příslušným katastrálním úřadem</t>
  </si>
  <si>
    <t>03100OA0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</si>
  <si>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</si>
  <si>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</si>
  <si>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03720    OA0</t>
  </si>
  <si>
    <t>POMOC PRÁCE ZAJIŠŤ NEBO ZŘÍZ REGULACI A OCHRANU DOPRAVY</t>
  </si>
  <si>
    <t>zahrnuje objednatelem povolené náklady na požadovaná zařízení zhotovitele. Veškeré ohraničení staveniště zábranami proti vstupu a vjezdu třetích osob včetně označení upozorňující na omezení vstupu nebo vjezdu.</t>
  </si>
  <si>
    <t>029111OA0</t>
  </si>
  <si>
    <t>OSTATNÍ POŽADAVKY - GEODETICKÉ ZAMĚŘENÍ - DÉLKOVÉ</t>
  </si>
  <si>
    <t xml:space="preserve">km    </t>
  </si>
  <si>
    <t>zahrnuje veškeré náklady spojené s objednatelem požadovanými pracemi. Prostorové vytyčení stavby, včetně průběžného doměřování. Zaměření hranic okolních pozemků.</t>
  </si>
  <si>
    <t>005211080R</t>
  </si>
  <si>
    <t xml:space="preserve">Bezpečnostní a hygienická opatření na staveništi </t>
  </si>
  <si>
    <t>Soubor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</si>
  <si>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</si>
  <si>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</si>
  <si>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005231020R</t>
  </si>
  <si>
    <t>Individuální a komplexní vyzkoušení</t>
  </si>
  <si>
    <t>Náklady na individuální zkoušky dodaných a smontovaných technologických zařízení včetně komplexního vyzkoušení.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</si>
</sst>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1" t="s">
        <v>39</v>
      </c>
      <c r="B2" s="181"/>
      <c r="C2" s="181"/>
      <c r="D2" s="181"/>
      <c r="E2" s="181"/>
      <c r="F2" s="181"/>
      <c r="G2" s="181"/>
    </row>
  </sheetData>
  <sheetProtection algorithmName="SHA-512" hashValue="Tf2NnscqhbAS9QEMD98mzo8anbeRuFCFYrfLkGaqWKIWss4eWjie9v6Iz8bxnxik06tQIV45SlsYKuUxv0uikA==" saltValue="fYCR76zjZvUf3ZfEpcogq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6" t="s">
        <v>41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2"/>
      <c r="B2" s="76" t="s">
        <v>22</v>
      </c>
      <c r="C2" s="77"/>
      <c r="D2" s="78" t="s">
        <v>44</v>
      </c>
      <c r="E2" s="222" t="s">
        <v>45</v>
      </c>
      <c r="F2" s="223"/>
      <c r="G2" s="223"/>
      <c r="H2" s="223"/>
      <c r="I2" s="223"/>
      <c r="J2" s="224"/>
      <c r="O2" s="1"/>
    </row>
    <row r="3" spans="1:15" ht="27" hidden="1" customHeight="1" x14ac:dyDescent="0.2">
      <c r="A3" s="2"/>
      <c r="B3" s="79"/>
      <c r="C3" s="77"/>
      <c r="D3" s="80"/>
      <c r="E3" s="225"/>
      <c r="F3" s="226"/>
      <c r="G3" s="226"/>
      <c r="H3" s="226"/>
      <c r="I3" s="226"/>
      <c r="J3" s="227"/>
    </row>
    <row r="4" spans="1:15" ht="23.25" customHeight="1" x14ac:dyDescent="0.2">
      <c r="A4" s="2"/>
      <c r="B4" s="81"/>
      <c r="C4" s="82"/>
      <c r="D4" s="83"/>
      <c r="E4" s="206"/>
      <c r="F4" s="206"/>
      <c r="G4" s="206"/>
      <c r="H4" s="206"/>
      <c r="I4" s="206"/>
      <c r="J4" s="207"/>
    </row>
    <row r="5" spans="1:15" ht="24" customHeight="1" x14ac:dyDescent="0.2">
      <c r="A5" s="2"/>
      <c r="B5" s="31" t="s">
        <v>42</v>
      </c>
      <c r="D5" s="210"/>
      <c r="E5" s="211"/>
      <c r="F5" s="211"/>
      <c r="G5" s="21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2"/>
      <c r="E6" s="213"/>
      <c r="F6" s="213"/>
      <c r="G6" s="21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9"/>
      <c r="E11" s="229"/>
      <c r="F11" s="229"/>
      <c r="G11" s="229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28"/>
      <c r="F15" s="228"/>
      <c r="G15" s="230"/>
      <c r="H15" s="230"/>
      <c r="I15" s="230" t="s">
        <v>29</v>
      </c>
      <c r="J15" s="231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194"/>
      <c r="F16" s="195"/>
      <c r="G16" s="194"/>
      <c r="H16" s="195"/>
      <c r="I16" s="194">
        <f>SUMIF(F51:F57,A16,I51:I57)+SUMIF(F51:F57,"PSU",I51:I57)</f>
        <v>0</v>
      </c>
      <c r="J16" s="196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194"/>
      <c r="F17" s="195"/>
      <c r="G17" s="194"/>
      <c r="H17" s="195"/>
      <c r="I17" s="194">
        <f>SUMIF(F51:F57,A17,I51:I57)</f>
        <v>0</v>
      </c>
      <c r="J17" s="196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194"/>
      <c r="F18" s="195"/>
      <c r="G18" s="194"/>
      <c r="H18" s="195"/>
      <c r="I18" s="194">
        <f>SUMIF(F51:F57,A18,I51:I57)</f>
        <v>0</v>
      </c>
      <c r="J18" s="196"/>
    </row>
    <row r="19" spans="1:10" ht="23.25" customHeight="1" x14ac:dyDescent="0.2">
      <c r="A19" s="138" t="s">
        <v>71</v>
      </c>
      <c r="B19" s="38" t="s">
        <v>27</v>
      </c>
      <c r="C19" s="62"/>
      <c r="D19" s="63"/>
      <c r="E19" s="194"/>
      <c r="F19" s="195"/>
      <c r="G19" s="194"/>
      <c r="H19" s="195"/>
      <c r="I19" s="194">
        <f>SUMIF(F51:F57,A19,I51:I57)</f>
        <v>0</v>
      </c>
      <c r="J19" s="196"/>
    </row>
    <row r="20" spans="1:10" ht="23.25" customHeight="1" x14ac:dyDescent="0.2">
      <c r="A20" s="138" t="s">
        <v>70</v>
      </c>
      <c r="B20" s="38" t="s">
        <v>28</v>
      </c>
      <c r="C20" s="62"/>
      <c r="D20" s="63"/>
      <c r="E20" s="194"/>
      <c r="F20" s="195"/>
      <c r="G20" s="194"/>
      <c r="H20" s="195"/>
      <c r="I20" s="194">
        <f>SUMIF(F51:F57,A20,I51:I57)</f>
        <v>0</v>
      </c>
      <c r="J20" s="196"/>
    </row>
    <row r="21" spans="1:10" ht="23.25" customHeight="1" x14ac:dyDescent="0.2">
      <c r="A21" s="2"/>
      <c r="B21" s="48" t="s">
        <v>29</v>
      </c>
      <c r="C21" s="64"/>
      <c r="D21" s="65"/>
      <c r="E21" s="197"/>
      <c r="F21" s="232"/>
      <c r="G21" s="197"/>
      <c r="H21" s="232"/>
      <c r="I21" s="197">
        <f>SUM(I16:J20)</f>
        <v>0</v>
      </c>
      <c r="J21" s="19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2">
        <f>ZakladDPHSniVypocet</f>
        <v>0</v>
      </c>
      <c r="H23" s="193"/>
      <c r="I23" s="19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0">
        <f>A23</f>
        <v>0</v>
      </c>
      <c r="H24" s="191"/>
      <c r="I24" s="19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2">
        <f>ZakladDPHZaklVypocet</f>
        <v>0</v>
      </c>
      <c r="H25" s="193"/>
      <c r="I25" s="19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19">
        <f>A25</f>
        <v>0</v>
      </c>
      <c r="H26" s="220"/>
      <c r="I26" s="22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1">
        <f>CenaCelkem-(ZakladDPHSni+DPHSni+ZakladDPHZakl+DPHZakl)</f>
        <v>0</v>
      </c>
      <c r="H27" s="221"/>
      <c r="I27" s="22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0">
        <f>ZakladDPHSniVypocet+ZakladDPHZaklVypocet</f>
        <v>0</v>
      </c>
      <c r="H28" s="200"/>
      <c r="I28" s="200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199">
        <f>A27</f>
        <v>0</v>
      </c>
      <c r="H29" s="199"/>
      <c r="I29" s="199"/>
      <c r="J29" s="119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1" t="s">
        <v>43</v>
      </c>
      <c r="E34" s="202"/>
      <c r="G34" s="203"/>
      <c r="H34" s="204"/>
      <c r="I34" s="204"/>
      <c r="J34" s="25"/>
    </row>
    <row r="35" spans="1:10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46</v>
      </c>
      <c r="C39" s="187"/>
      <c r="D39" s="187"/>
      <c r="E39" s="187"/>
      <c r="F39" s="99">
        <f>'SO 101 03 Pol'!AE137+'SO 101 05 Pol'!AE71</f>
        <v>0</v>
      </c>
      <c r="G39" s="100">
        <f>'SO 101 03 Pol'!AF137+'SO 101 05 Pol'!AF71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/>
      <c r="C40" s="188" t="s">
        <v>47</v>
      </c>
      <c r="D40" s="188"/>
      <c r="E40" s="188"/>
      <c r="F40" s="104"/>
      <c r="G40" s="105"/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customHeight="1" x14ac:dyDescent="0.2">
      <c r="A41" s="88">
        <v>2</v>
      </c>
      <c r="B41" s="103" t="s">
        <v>48</v>
      </c>
      <c r="C41" s="188" t="s">
        <v>49</v>
      </c>
      <c r="D41" s="188"/>
      <c r="E41" s="188"/>
      <c r="F41" s="104">
        <f>'SO 101 03 Pol'!AE137+'SO 101 05 Pol'!AE71</f>
        <v>0</v>
      </c>
      <c r="G41" s="105">
        <f>'SO 101 03 Pol'!AF137+'SO 101 05 Pol'!AF71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customHeight="1" x14ac:dyDescent="0.2">
      <c r="A42" s="88">
        <v>3</v>
      </c>
      <c r="B42" s="107" t="s">
        <v>50</v>
      </c>
      <c r="C42" s="187" t="s">
        <v>51</v>
      </c>
      <c r="D42" s="187"/>
      <c r="E42" s="187"/>
      <c r="F42" s="108">
        <f>'SO 101 03 Pol'!AE137</f>
        <v>0</v>
      </c>
      <c r="G42" s="101">
        <f>'SO 101 03 Pol'!AF137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customHeight="1" x14ac:dyDescent="0.2">
      <c r="A43" s="88">
        <v>3</v>
      </c>
      <c r="B43" s="107" t="s">
        <v>52</v>
      </c>
      <c r="C43" s="187" t="s">
        <v>53</v>
      </c>
      <c r="D43" s="187"/>
      <c r="E43" s="187"/>
      <c r="F43" s="108">
        <f>'SO 101 05 Pol'!AE71</f>
        <v>0</v>
      </c>
      <c r="G43" s="101">
        <f>'SO 101 05 Pol'!AF71</f>
        <v>0</v>
      </c>
      <c r="H43" s="101">
        <f>(F43*SazbaDPH1/100)+(G43*SazbaDPH2/100)</f>
        <v>0</v>
      </c>
      <c r="I43" s="101">
        <f>F43+G43+H43</f>
        <v>0</v>
      </c>
      <c r="J43" s="102" t="str">
        <f>IF(CenaCelkemVypocet=0,"",I43/CenaCelkemVypocet*100)</f>
        <v/>
      </c>
    </row>
    <row r="44" spans="1:10" ht="25.5" customHeight="1" x14ac:dyDescent="0.2">
      <c r="A44" s="88"/>
      <c r="B44" s="184" t="s">
        <v>54</v>
      </c>
      <c r="C44" s="185"/>
      <c r="D44" s="185"/>
      <c r="E44" s="186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8" spans="1:10" ht="15.75" x14ac:dyDescent="0.25">
      <c r="B48" s="120" t="s">
        <v>56</v>
      </c>
    </row>
    <row r="50" spans="1:10" ht="25.5" customHeight="1" x14ac:dyDescent="0.2">
      <c r="A50" s="122"/>
      <c r="B50" s="125" t="s">
        <v>17</v>
      </c>
      <c r="C50" s="125" t="s">
        <v>5</v>
      </c>
      <c r="D50" s="126"/>
      <c r="E50" s="126"/>
      <c r="F50" s="127" t="s">
        <v>57</v>
      </c>
      <c r="G50" s="127"/>
      <c r="H50" s="127"/>
      <c r="I50" s="127" t="s">
        <v>29</v>
      </c>
      <c r="J50" s="127" t="s">
        <v>0</v>
      </c>
    </row>
    <row r="51" spans="1:10" ht="36.75" customHeight="1" x14ac:dyDescent="0.2">
      <c r="A51" s="123"/>
      <c r="B51" s="128" t="s">
        <v>58</v>
      </c>
      <c r="C51" s="182" t="s">
        <v>59</v>
      </c>
      <c r="D51" s="183"/>
      <c r="E51" s="183"/>
      <c r="F51" s="134" t="s">
        <v>24</v>
      </c>
      <c r="G51" s="135"/>
      <c r="H51" s="135"/>
      <c r="I51" s="135">
        <f>'SO 101 05 Pol'!G8</f>
        <v>0</v>
      </c>
      <c r="J51" s="132" t="str">
        <f>IF(I58=0,"",I51/I58*100)</f>
        <v/>
      </c>
    </row>
    <row r="52" spans="1:10" ht="36.75" customHeight="1" x14ac:dyDescent="0.2">
      <c r="A52" s="123"/>
      <c r="B52" s="128" t="s">
        <v>60</v>
      </c>
      <c r="C52" s="182" t="s">
        <v>61</v>
      </c>
      <c r="D52" s="183"/>
      <c r="E52" s="183"/>
      <c r="F52" s="134" t="s">
        <v>24</v>
      </c>
      <c r="G52" s="135"/>
      <c r="H52" s="135"/>
      <c r="I52" s="135">
        <f>'SO 101 03 Pol'!G8</f>
        <v>0</v>
      </c>
      <c r="J52" s="132" t="str">
        <f>IF(I58=0,"",I52/I58*100)</f>
        <v/>
      </c>
    </row>
    <row r="53" spans="1:10" ht="36.75" customHeight="1" x14ac:dyDescent="0.2">
      <c r="A53" s="123"/>
      <c r="B53" s="128" t="s">
        <v>62</v>
      </c>
      <c r="C53" s="182" t="s">
        <v>63</v>
      </c>
      <c r="D53" s="183"/>
      <c r="E53" s="183"/>
      <c r="F53" s="134" t="s">
        <v>24</v>
      </c>
      <c r="G53" s="135"/>
      <c r="H53" s="135"/>
      <c r="I53" s="135">
        <f>'SO 101 03 Pol'!G29</f>
        <v>0</v>
      </c>
      <c r="J53" s="132" t="str">
        <f>IF(I58=0,"",I53/I58*100)</f>
        <v/>
      </c>
    </row>
    <row r="54" spans="1:10" ht="36.75" customHeight="1" x14ac:dyDescent="0.2">
      <c r="A54" s="123"/>
      <c r="B54" s="128" t="s">
        <v>64</v>
      </c>
      <c r="C54" s="182" t="s">
        <v>65</v>
      </c>
      <c r="D54" s="183"/>
      <c r="E54" s="183"/>
      <c r="F54" s="134" t="s">
        <v>24</v>
      </c>
      <c r="G54" s="135"/>
      <c r="H54" s="135"/>
      <c r="I54" s="135">
        <f>'SO 101 03 Pol'!G46</f>
        <v>0</v>
      </c>
      <c r="J54" s="132" t="str">
        <f>IF(I58=0,"",I54/I58*100)</f>
        <v/>
      </c>
    </row>
    <row r="55" spans="1:10" ht="36.75" customHeight="1" x14ac:dyDescent="0.2">
      <c r="A55" s="123"/>
      <c r="B55" s="128" t="s">
        <v>66</v>
      </c>
      <c r="C55" s="182" t="s">
        <v>67</v>
      </c>
      <c r="D55" s="183"/>
      <c r="E55" s="183"/>
      <c r="F55" s="134" t="s">
        <v>24</v>
      </c>
      <c r="G55" s="135"/>
      <c r="H55" s="135"/>
      <c r="I55" s="135">
        <f>'SO 101 03 Pol'!G77</f>
        <v>0</v>
      </c>
      <c r="J55" s="132" t="str">
        <f>IF(I58=0,"",I55/I58*100)</f>
        <v/>
      </c>
    </row>
    <row r="56" spans="1:10" ht="36.75" customHeight="1" x14ac:dyDescent="0.2">
      <c r="A56" s="123"/>
      <c r="B56" s="128" t="s">
        <v>68</v>
      </c>
      <c r="C56" s="182" t="s">
        <v>69</v>
      </c>
      <c r="D56" s="183"/>
      <c r="E56" s="183"/>
      <c r="F56" s="134" t="s">
        <v>24</v>
      </c>
      <c r="G56" s="135"/>
      <c r="H56" s="135"/>
      <c r="I56" s="135">
        <f>'SO 101 03 Pol'!G93</f>
        <v>0</v>
      </c>
      <c r="J56" s="132" t="str">
        <f>IF(I58=0,"",I56/I58*100)</f>
        <v/>
      </c>
    </row>
    <row r="57" spans="1:10" ht="36.75" customHeight="1" x14ac:dyDescent="0.2">
      <c r="A57" s="123"/>
      <c r="B57" s="128" t="s">
        <v>70</v>
      </c>
      <c r="C57" s="182" t="s">
        <v>28</v>
      </c>
      <c r="D57" s="183"/>
      <c r="E57" s="183"/>
      <c r="F57" s="134" t="s">
        <v>70</v>
      </c>
      <c r="G57" s="135"/>
      <c r="H57" s="135"/>
      <c r="I57" s="135">
        <f>'SO 101 05 Pol'!G17</f>
        <v>0</v>
      </c>
      <c r="J57" s="132" t="str">
        <f>IF(I58=0,"",I57/I58*100)</f>
        <v/>
      </c>
    </row>
    <row r="58" spans="1:10" ht="25.5" customHeight="1" x14ac:dyDescent="0.2">
      <c r="A58" s="124"/>
      <c r="B58" s="129" t="s">
        <v>1</v>
      </c>
      <c r="C58" s="130"/>
      <c r="D58" s="131"/>
      <c r="E58" s="131"/>
      <c r="F58" s="136"/>
      <c r="G58" s="137"/>
      <c r="H58" s="137"/>
      <c r="I58" s="137">
        <f>SUM(I51:I57)</f>
        <v>0</v>
      </c>
      <c r="J58" s="133">
        <f>SUM(J51:J57)</f>
        <v>0</v>
      </c>
    </row>
    <row r="59" spans="1:10" x14ac:dyDescent="0.2">
      <c r="F59" s="86"/>
      <c r="G59" s="86"/>
      <c r="H59" s="86"/>
      <c r="I59" s="86"/>
      <c r="J59" s="87"/>
    </row>
    <row r="60" spans="1:10" x14ac:dyDescent="0.2">
      <c r="F60" s="86"/>
      <c r="G60" s="86"/>
      <c r="H60" s="86"/>
      <c r="I60" s="86"/>
      <c r="J60" s="87"/>
    </row>
    <row r="61" spans="1:10" x14ac:dyDescent="0.2">
      <c r="F61" s="86"/>
      <c r="G61" s="86"/>
      <c r="H61" s="86"/>
      <c r="I61" s="86"/>
      <c r="J61" s="87"/>
    </row>
  </sheetData>
  <sheetProtection algorithmName="SHA-512" hashValue="R9TUjZwwDzyxXcVsM2zBi1l+dXRRD5nlBtO+Tv0CSbm8TdP0sjY1HBuZ25V/XnhE+SX9W6E5lnc7Q8HumwEgtQ==" saltValue="LLP5KPQRXkQZ6Tox0MJbN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55:E55"/>
    <mergeCell ref="C56:E56"/>
    <mergeCell ref="C57:E57"/>
    <mergeCell ref="B44:E44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9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sheetProtection algorithmName="SHA-512" hashValue="dV034jaB7fqRKwselFxEB8E8kGRnKWVV7O0FCJdngCggR4OfSC07JW9ZMP/IaGfwl3LEWrs6QeJSnmrR2elreQ==" saltValue="jSlsZmUBQiOyUYjdql0qY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1" customWidth="1"/>
    <col min="3" max="3" width="63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72</v>
      </c>
      <c r="B1" s="243"/>
      <c r="C1" s="243"/>
      <c r="D1" s="243"/>
      <c r="E1" s="243"/>
      <c r="F1" s="243"/>
      <c r="G1" s="243"/>
      <c r="AG1" t="s">
        <v>73</v>
      </c>
    </row>
    <row r="2" spans="1:60" ht="25.15" customHeight="1" x14ac:dyDescent="0.2">
      <c r="A2" s="139" t="s">
        <v>7</v>
      </c>
      <c r="B2" s="49" t="s">
        <v>44</v>
      </c>
      <c r="C2" s="244" t="s">
        <v>45</v>
      </c>
      <c r="D2" s="245"/>
      <c r="E2" s="245"/>
      <c r="F2" s="245"/>
      <c r="G2" s="246"/>
      <c r="AG2" t="s">
        <v>74</v>
      </c>
    </row>
    <row r="3" spans="1:60" ht="25.15" customHeight="1" x14ac:dyDescent="0.2">
      <c r="A3" s="139" t="s">
        <v>8</v>
      </c>
      <c r="B3" s="49" t="s">
        <v>48</v>
      </c>
      <c r="C3" s="244" t="s">
        <v>49</v>
      </c>
      <c r="D3" s="245"/>
      <c r="E3" s="245"/>
      <c r="F3" s="245"/>
      <c r="G3" s="246"/>
      <c r="AC3" s="121" t="s">
        <v>74</v>
      </c>
      <c r="AG3" t="s">
        <v>75</v>
      </c>
    </row>
    <row r="4" spans="1:60" ht="25.15" customHeight="1" x14ac:dyDescent="0.2">
      <c r="A4" s="140" t="s">
        <v>9</v>
      </c>
      <c r="B4" s="141" t="s">
        <v>50</v>
      </c>
      <c r="C4" s="247" t="s">
        <v>51</v>
      </c>
      <c r="D4" s="248"/>
      <c r="E4" s="248"/>
      <c r="F4" s="248"/>
      <c r="G4" s="249"/>
      <c r="AG4" t="s">
        <v>76</v>
      </c>
    </row>
    <row r="5" spans="1:60" x14ac:dyDescent="0.2">
      <c r="D5" s="10"/>
    </row>
    <row r="6" spans="1:60" ht="38.25" x14ac:dyDescent="0.2">
      <c r="A6" s="143" t="s">
        <v>77</v>
      </c>
      <c r="B6" s="145" t="s">
        <v>78</v>
      </c>
      <c r="C6" s="145" t="s">
        <v>79</v>
      </c>
      <c r="D6" s="144" t="s">
        <v>80</v>
      </c>
      <c r="E6" s="143" t="s">
        <v>81</v>
      </c>
      <c r="F6" s="142" t="s">
        <v>82</v>
      </c>
      <c r="G6" s="143" t="s">
        <v>29</v>
      </c>
      <c r="H6" s="146" t="s">
        <v>30</v>
      </c>
      <c r="I6" s="146" t="s">
        <v>83</v>
      </c>
      <c r="J6" s="146" t="s">
        <v>31</v>
      </c>
      <c r="K6" s="146" t="s">
        <v>84</v>
      </c>
      <c r="L6" s="146" t="s">
        <v>85</v>
      </c>
      <c r="M6" s="146" t="s">
        <v>86</v>
      </c>
      <c r="N6" s="146" t="s">
        <v>87</v>
      </c>
      <c r="O6" s="146" t="s">
        <v>88</v>
      </c>
      <c r="P6" s="146" t="s">
        <v>89</v>
      </c>
      <c r="Q6" s="146" t="s">
        <v>90</v>
      </c>
      <c r="R6" s="146" t="s">
        <v>91</v>
      </c>
      <c r="S6" s="146" t="s">
        <v>92</v>
      </c>
      <c r="T6" s="146" t="s">
        <v>93</v>
      </c>
      <c r="U6" s="146" t="s">
        <v>94</v>
      </c>
      <c r="V6" s="146" t="s">
        <v>95</v>
      </c>
      <c r="W6" s="146" t="s">
        <v>96</v>
      </c>
      <c r="X6" s="146" t="s">
        <v>97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98</v>
      </c>
      <c r="B8" s="161" t="s">
        <v>60</v>
      </c>
      <c r="C8" s="175" t="s">
        <v>61</v>
      </c>
      <c r="D8" s="162"/>
      <c r="E8" s="163"/>
      <c r="F8" s="164"/>
      <c r="G8" s="164">
        <f>SUMIF(AG9:AG28,"&lt;&gt;NOR",G9:G28)</f>
        <v>0</v>
      </c>
      <c r="H8" s="164"/>
      <c r="I8" s="164">
        <f>SUM(I9:I28)</f>
        <v>0</v>
      </c>
      <c r="J8" s="164"/>
      <c r="K8" s="164">
        <f>SUM(K9:K28)</f>
        <v>0</v>
      </c>
      <c r="L8" s="164"/>
      <c r="M8" s="164">
        <f>SUM(M9:M28)</f>
        <v>0</v>
      </c>
      <c r="N8" s="164"/>
      <c r="O8" s="164">
        <f>SUM(O9:O28)</f>
        <v>0</v>
      </c>
      <c r="P8" s="164"/>
      <c r="Q8" s="164">
        <f>SUM(Q9:Q28)</f>
        <v>0</v>
      </c>
      <c r="R8" s="164"/>
      <c r="S8" s="164"/>
      <c r="T8" s="165"/>
      <c r="U8" s="159"/>
      <c r="V8" s="159">
        <f>SUM(V9:V28)</f>
        <v>0</v>
      </c>
      <c r="W8" s="159"/>
      <c r="X8" s="159"/>
      <c r="AG8" t="s">
        <v>99</v>
      </c>
    </row>
    <row r="9" spans="1:60" outlineLevel="1" x14ac:dyDescent="0.2">
      <c r="A9" s="166">
        <v>1</v>
      </c>
      <c r="B9" s="167" t="s">
        <v>100</v>
      </c>
      <c r="C9" s="176" t="s">
        <v>101</v>
      </c>
      <c r="D9" s="168" t="s">
        <v>102</v>
      </c>
      <c r="E9" s="169">
        <v>125.685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103</v>
      </c>
      <c r="T9" s="172" t="s">
        <v>104</v>
      </c>
      <c r="U9" s="156">
        <v>0</v>
      </c>
      <c r="V9" s="156">
        <f>ROUND(E9*U9,2)</f>
        <v>0</v>
      </c>
      <c r="W9" s="156"/>
      <c r="X9" s="156" t="s">
        <v>105</v>
      </c>
      <c r="Y9" s="147"/>
      <c r="Z9" s="147"/>
      <c r="AA9" s="147"/>
      <c r="AB9" s="147"/>
      <c r="AC9" s="147"/>
      <c r="AD9" s="147"/>
      <c r="AE9" s="147"/>
      <c r="AF9" s="147"/>
      <c r="AG9" s="147" t="s">
        <v>106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241" t="s">
        <v>107</v>
      </c>
      <c r="D10" s="242"/>
      <c r="E10" s="242"/>
      <c r="F10" s="242"/>
      <c r="G10" s="242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108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77" t="s">
        <v>109</v>
      </c>
      <c r="D11" s="157"/>
      <c r="E11" s="158">
        <v>125.685</v>
      </c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110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239"/>
      <c r="D12" s="240"/>
      <c r="E12" s="240"/>
      <c r="F12" s="240"/>
      <c r="G12" s="240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111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6">
        <v>2</v>
      </c>
      <c r="B13" s="167" t="s">
        <v>112</v>
      </c>
      <c r="C13" s="176" t="s">
        <v>113</v>
      </c>
      <c r="D13" s="168" t="s">
        <v>102</v>
      </c>
      <c r="E13" s="169">
        <v>44.414999999999999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71">
        <v>3.0000000000000001E-5</v>
      </c>
      <c r="O13" s="171">
        <f>ROUND(E13*N13,2)</f>
        <v>0</v>
      </c>
      <c r="P13" s="171">
        <v>0</v>
      </c>
      <c r="Q13" s="171">
        <f>ROUND(E13*P13,2)</f>
        <v>0</v>
      </c>
      <c r="R13" s="171"/>
      <c r="S13" s="171" t="s">
        <v>103</v>
      </c>
      <c r="T13" s="172" t="s">
        <v>104</v>
      </c>
      <c r="U13" s="156">
        <v>0</v>
      </c>
      <c r="V13" s="156">
        <f>ROUND(E13*U13,2)</f>
        <v>0</v>
      </c>
      <c r="W13" s="156"/>
      <c r="X13" s="156" t="s">
        <v>105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106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241" t="s">
        <v>114</v>
      </c>
      <c r="D14" s="242"/>
      <c r="E14" s="242"/>
      <c r="F14" s="242"/>
      <c r="G14" s="242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108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73" t="str">
        <f>C14</f>
        <v>Zahrnuje dodání předepsané travní směsi, její výsev na ornici, zalévání, první pokosení, to vše bez ohledu na sklon terénu</v>
      </c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177" t="s">
        <v>115</v>
      </c>
      <c r="D15" s="157"/>
      <c r="E15" s="158">
        <v>44.414999999999999</v>
      </c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110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239"/>
      <c r="D16" s="240"/>
      <c r="E16" s="240"/>
      <c r="F16" s="240"/>
      <c r="G16" s="240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111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6">
        <v>3</v>
      </c>
      <c r="B17" s="167" t="s">
        <v>116</v>
      </c>
      <c r="C17" s="176" t="s">
        <v>117</v>
      </c>
      <c r="D17" s="168" t="s">
        <v>118</v>
      </c>
      <c r="E17" s="169">
        <v>51.03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1"/>
      <c r="S17" s="171" t="s">
        <v>103</v>
      </c>
      <c r="T17" s="172" t="s">
        <v>104</v>
      </c>
      <c r="U17" s="156">
        <v>0</v>
      </c>
      <c r="V17" s="156">
        <f>ROUND(E17*U17,2)</f>
        <v>0</v>
      </c>
      <c r="W17" s="156"/>
      <c r="X17" s="156" t="s">
        <v>105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106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241" t="s">
        <v>119</v>
      </c>
      <c r="D18" s="242"/>
      <c r="E18" s="242"/>
      <c r="F18" s="242"/>
      <c r="G18" s="242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108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237" t="s">
        <v>120</v>
      </c>
      <c r="D19" s="238"/>
      <c r="E19" s="238"/>
      <c r="F19" s="238"/>
      <c r="G19" s="238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108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77" t="s">
        <v>121</v>
      </c>
      <c r="D20" s="157"/>
      <c r="E20" s="158">
        <v>37.705500000000001</v>
      </c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110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77" t="s">
        <v>122</v>
      </c>
      <c r="D21" s="157"/>
      <c r="E21" s="158">
        <v>13.3245</v>
      </c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110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239"/>
      <c r="D22" s="240"/>
      <c r="E22" s="240"/>
      <c r="F22" s="240"/>
      <c r="G22" s="240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111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6">
        <v>4</v>
      </c>
      <c r="B23" s="167" t="s">
        <v>123</v>
      </c>
      <c r="C23" s="176" t="s">
        <v>124</v>
      </c>
      <c r="D23" s="168" t="s">
        <v>102</v>
      </c>
      <c r="E23" s="169">
        <v>44.414999999999999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1"/>
      <c r="S23" s="171" t="s">
        <v>103</v>
      </c>
      <c r="T23" s="172" t="s">
        <v>104</v>
      </c>
      <c r="U23" s="156">
        <v>0</v>
      </c>
      <c r="V23" s="156">
        <f>ROUND(E23*U23,2)</f>
        <v>0</v>
      </c>
      <c r="W23" s="156"/>
      <c r="X23" s="156" t="s">
        <v>105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106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241" t="s">
        <v>125</v>
      </c>
      <c r="D24" s="242"/>
      <c r="E24" s="242"/>
      <c r="F24" s="242"/>
      <c r="G24" s="242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108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237" t="s">
        <v>126</v>
      </c>
      <c r="D25" s="238"/>
      <c r="E25" s="238"/>
      <c r="F25" s="238"/>
      <c r="G25" s="238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108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37" t="s">
        <v>127</v>
      </c>
      <c r="D26" s="238"/>
      <c r="E26" s="238"/>
      <c r="F26" s="238"/>
      <c r="G26" s="238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47"/>
      <c r="Z26" s="147"/>
      <c r="AA26" s="147"/>
      <c r="AB26" s="147"/>
      <c r="AC26" s="147"/>
      <c r="AD26" s="147"/>
      <c r="AE26" s="147"/>
      <c r="AF26" s="147"/>
      <c r="AG26" s="147" t="s">
        <v>108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77" t="s">
        <v>128</v>
      </c>
      <c r="D27" s="157"/>
      <c r="E27" s="158">
        <v>44.414999999999999</v>
      </c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47"/>
      <c r="Z27" s="147"/>
      <c r="AA27" s="147"/>
      <c r="AB27" s="147"/>
      <c r="AC27" s="147"/>
      <c r="AD27" s="147"/>
      <c r="AE27" s="147"/>
      <c r="AF27" s="147"/>
      <c r="AG27" s="147" t="s">
        <v>110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239"/>
      <c r="D28" s="240"/>
      <c r="E28" s="240"/>
      <c r="F28" s="240"/>
      <c r="G28" s="240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111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x14ac:dyDescent="0.2">
      <c r="A29" s="160" t="s">
        <v>98</v>
      </c>
      <c r="B29" s="161" t="s">
        <v>62</v>
      </c>
      <c r="C29" s="175" t="s">
        <v>63</v>
      </c>
      <c r="D29" s="162"/>
      <c r="E29" s="163"/>
      <c r="F29" s="164"/>
      <c r="G29" s="164">
        <f>SUMIF(AG30:AG45,"&lt;&gt;NOR",G30:G45)</f>
        <v>0</v>
      </c>
      <c r="H29" s="164"/>
      <c r="I29" s="164">
        <f>SUM(I30:I45)</f>
        <v>0</v>
      </c>
      <c r="J29" s="164"/>
      <c r="K29" s="164">
        <f>SUM(K30:K45)</f>
        <v>0</v>
      </c>
      <c r="L29" s="164"/>
      <c r="M29" s="164">
        <f>SUM(M30:M45)</f>
        <v>0</v>
      </c>
      <c r="N29" s="164"/>
      <c r="O29" s="164">
        <f>SUM(O30:O45)</f>
        <v>11.66</v>
      </c>
      <c r="P29" s="164"/>
      <c r="Q29" s="164">
        <f>SUM(Q30:Q45)</f>
        <v>0</v>
      </c>
      <c r="R29" s="164"/>
      <c r="S29" s="164"/>
      <c r="T29" s="165"/>
      <c r="U29" s="159"/>
      <c r="V29" s="159">
        <f>SUM(V30:V45)</f>
        <v>15.04</v>
      </c>
      <c r="W29" s="159"/>
      <c r="X29" s="159"/>
      <c r="AG29" t="s">
        <v>99</v>
      </c>
    </row>
    <row r="30" spans="1:60" outlineLevel="1" x14ac:dyDescent="0.2">
      <c r="A30" s="166">
        <v>5</v>
      </c>
      <c r="B30" s="167" t="s">
        <v>129</v>
      </c>
      <c r="C30" s="176" t="s">
        <v>130</v>
      </c>
      <c r="D30" s="168" t="s">
        <v>102</v>
      </c>
      <c r="E30" s="169">
        <v>45.36</v>
      </c>
      <c r="F30" s="170"/>
      <c r="G30" s="171">
        <f>ROUND(E30*F30,2)</f>
        <v>0</v>
      </c>
      <c r="H30" s="170"/>
      <c r="I30" s="171">
        <f>ROUND(E30*H30,2)</f>
        <v>0</v>
      </c>
      <c r="J30" s="170"/>
      <c r="K30" s="171">
        <f>ROUND(E30*J30,2)</f>
        <v>0</v>
      </c>
      <c r="L30" s="171">
        <v>21</v>
      </c>
      <c r="M30" s="171">
        <f>G30*(1+L30/100)</f>
        <v>0</v>
      </c>
      <c r="N30" s="171">
        <v>7.3999999999999999E-4</v>
      </c>
      <c r="O30" s="171">
        <f>ROUND(E30*N30,2)</f>
        <v>0.03</v>
      </c>
      <c r="P30" s="171">
        <v>0</v>
      </c>
      <c r="Q30" s="171">
        <f>ROUND(E30*P30,2)</f>
        <v>0</v>
      </c>
      <c r="R30" s="171"/>
      <c r="S30" s="171" t="s">
        <v>103</v>
      </c>
      <c r="T30" s="172" t="s">
        <v>104</v>
      </c>
      <c r="U30" s="156">
        <v>0</v>
      </c>
      <c r="V30" s="156">
        <f>ROUND(E30*U30,2)</f>
        <v>0</v>
      </c>
      <c r="W30" s="156"/>
      <c r="X30" s="156" t="s">
        <v>105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106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241" t="s">
        <v>131</v>
      </c>
      <c r="D31" s="242"/>
      <c r="E31" s="242"/>
      <c r="F31" s="242"/>
      <c r="G31" s="242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47"/>
      <c r="Z31" s="147"/>
      <c r="AA31" s="147"/>
      <c r="AB31" s="147"/>
      <c r="AC31" s="147"/>
      <c r="AD31" s="147"/>
      <c r="AE31" s="147"/>
      <c r="AF31" s="147"/>
      <c r="AG31" s="147" t="s">
        <v>108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73" t="str">
        <f>C31</f>
        <v>položka zahrnuje dodávku předepsané geotextilie, mimostaveništní a vnitrostaveništní dopravu a její uložení včetně potřebných přesahů</v>
      </c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177" t="s">
        <v>132</v>
      </c>
      <c r="D32" s="157"/>
      <c r="E32" s="158">
        <v>45.36</v>
      </c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47"/>
      <c r="Z32" s="147"/>
      <c r="AA32" s="147"/>
      <c r="AB32" s="147"/>
      <c r="AC32" s="147"/>
      <c r="AD32" s="147"/>
      <c r="AE32" s="147"/>
      <c r="AF32" s="147"/>
      <c r="AG32" s="147" t="s">
        <v>110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239"/>
      <c r="D33" s="240"/>
      <c r="E33" s="240"/>
      <c r="F33" s="240"/>
      <c r="G33" s="240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47"/>
      <c r="Z33" s="147"/>
      <c r="AA33" s="147"/>
      <c r="AB33" s="147"/>
      <c r="AC33" s="147"/>
      <c r="AD33" s="147"/>
      <c r="AE33" s="147"/>
      <c r="AF33" s="147"/>
      <c r="AG33" s="147" t="s">
        <v>111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66">
        <v>6</v>
      </c>
      <c r="B34" s="167" t="s">
        <v>133</v>
      </c>
      <c r="C34" s="176" t="s">
        <v>134</v>
      </c>
      <c r="D34" s="168" t="s">
        <v>135</v>
      </c>
      <c r="E34" s="169">
        <v>25.2</v>
      </c>
      <c r="F34" s="170"/>
      <c r="G34" s="171">
        <f>ROUND(E34*F34,2)</f>
        <v>0</v>
      </c>
      <c r="H34" s="170"/>
      <c r="I34" s="171">
        <f>ROUND(E34*H34,2)</f>
        <v>0</v>
      </c>
      <c r="J34" s="170"/>
      <c r="K34" s="171">
        <f>ROUND(E34*J34,2)</f>
        <v>0</v>
      </c>
      <c r="L34" s="171">
        <v>21</v>
      </c>
      <c r="M34" s="171">
        <f>G34*(1+L34/100)</f>
        <v>0</v>
      </c>
      <c r="N34" s="171">
        <v>0.46139999999999998</v>
      </c>
      <c r="O34" s="171">
        <f>ROUND(E34*N34,2)</f>
        <v>11.63</v>
      </c>
      <c r="P34" s="171">
        <v>0</v>
      </c>
      <c r="Q34" s="171">
        <f>ROUND(E34*P34,2)</f>
        <v>0</v>
      </c>
      <c r="R34" s="171"/>
      <c r="S34" s="171" t="s">
        <v>103</v>
      </c>
      <c r="T34" s="172" t="s">
        <v>104</v>
      </c>
      <c r="U34" s="156">
        <v>0.59697</v>
      </c>
      <c r="V34" s="156">
        <f>ROUND(E34*U34,2)</f>
        <v>15.04</v>
      </c>
      <c r="W34" s="156"/>
      <c r="X34" s="156" t="s">
        <v>105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106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241" t="s">
        <v>136</v>
      </c>
      <c r="D35" s="242"/>
      <c r="E35" s="242"/>
      <c r="F35" s="242"/>
      <c r="G35" s="242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108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54"/>
      <c r="B36" s="155"/>
      <c r="C36" s="237" t="s">
        <v>137</v>
      </c>
      <c r="D36" s="238"/>
      <c r="E36" s="238"/>
      <c r="F36" s="238"/>
      <c r="G36" s="238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47"/>
      <c r="Z36" s="147"/>
      <c r="AA36" s="147"/>
      <c r="AB36" s="147"/>
      <c r="AC36" s="147"/>
      <c r="AD36" s="147"/>
      <c r="AE36" s="147"/>
      <c r="AF36" s="147"/>
      <c r="AG36" s="147" t="s">
        <v>108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73" t="str">
        <f>C36</f>
        <v>- výkop rýhy předepsaného tvaru v dané třídě těžitelnosti, výplň, zásyp trativodu včetně dopravy, uložení přebytečného materiálu, dodávky předepsaného materiálu pro výplň a zásyp</v>
      </c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237" t="s">
        <v>138</v>
      </c>
      <c r="D37" s="238"/>
      <c r="E37" s="238"/>
      <c r="F37" s="238"/>
      <c r="G37" s="238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47"/>
      <c r="Z37" s="147"/>
      <c r="AA37" s="147"/>
      <c r="AB37" s="147"/>
      <c r="AC37" s="147"/>
      <c r="AD37" s="147"/>
      <c r="AE37" s="147"/>
      <c r="AF37" s="147"/>
      <c r="AG37" s="147" t="s">
        <v>108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237" t="s">
        <v>139</v>
      </c>
      <c r="D38" s="238"/>
      <c r="E38" s="238"/>
      <c r="F38" s="238"/>
      <c r="G38" s="238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108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237" t="s">
        <v>140</v>
      </c>
      <c r="D39" s="238"/>
      <c r="E39" s="238"/>
      <c r="F39" s="238"/>
      <c r="G39" s="238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47"/>
      <c r="Z39" s="147"/>
      <c r="AA39" s="147"/>
      <c r="AB39" s="147"/>
      <c r="AC39" s="147"/>
      <c r="AD39" s="147"/>
      <c r="AE39" s="147"/>
      <c r="AF39" s="147"/>
      <c r="AG39" s="147" t="s">
        <v>108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237" t="s">
        <v>141</v>
      </c>
      <c r="D40" s="238"/>
      <c r="E40" s="238"/>
      <c r="F40" s="238"/>
      <c r="G40" s="238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47"/>
      <c r="Z40" s="147"/>
      <c r="AA40" s="147"/>
      <c r="AB40" s="147"/>
      <c r="AC40" s="147"/>
      <c r="AD40" s="147"/>
      <c r="AE40" s="147"/>
      <c r="AF40" s="147"/>
      <c r="AG40" s="147" t="s">
        <v>108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237" t="s">
        <v>142</v>
      </c>
      <c r="D41" s="238"/>
      <c r="E41" s="238"/>
      <c r="F41" s="238"/>
      <c r="G41" s="238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47"/>
      <c r="Z41" s="147"/>
      <c r="AA41" s="147"/>
      <c r="AB41" s="147"/>
      <c r="AC41" s="147"/>
      <c r="AD41" s="147"/>
      <c r="AE41" s="147"/>
      <c r="AF41" s="147"/>
      <c r="AG41" s="147" t="s">
        <v>108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73" t="str">
        <f>C41</f>
        <v>- ukončení trativodu zaústěním do potrubí nebo vodoteče, případně vybudování ukončujícího objektu (kapličky) dle VL</v>
      </c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237" t="s">
        <v>143</v>
      </c>
      <c r="D42" s="238"/>
      <c r="E42" s="238"/>
      <c r="F42" s="238"/>
      <c r="G42" s="238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47"/>
      <c r="Z42" s="147"/>
      <c r="AA42" s="147"/>
      <c r="AB42" s="147"/>
      <c r="AC42" s="147"/>
      <c r="AD42" s="147"/>
      <c r="AE42" s="147"/>
      <c r="AF42" s="147"/>
      <c r="AG42" s="147" t="s">
        <v>108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237" t="s">
        <v>144</v>
      </c>
      <c r="D43" s="238"/>
      <c r="E43" s="238"/>
      <c r="F43" s="238"/>
      <c r="G43" s="238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47"/>
      <c r="Z43" s="147"/>
      <c r="AA43" s="147"/>
      <c r="AB43" s="147"/>
      <c r="AC43" s="147"/>
      <c r="AD43" s="147"/>
      <c r="AE43" s="147"/>
      <c r="AF43" s="147"/>
      <c r="AG43" s="147" t="s">
        <v>108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77" t="s">
        <v>145</v>
      </c>
      <c r="D44" s="157"/>
      <c r="E44" s="158">
        <v>25.2</v>
      </c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47"/>
      <c r="Z44" s="147"/>
      <c r="AA44" s="147"/>
      <c r="AB44" s="147"/>
      <c r="AC44" s="147"/>
      <c r="AD44" s="147"/>
      <c r="AE44" s="147"/>
      <c r="AF44" s="147"/>
      <c r="AG44" s="147" t="s">
        <v>110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239"/>
      <c r="D45" s="240"/>
      <c r="E45" s="240"/>
      <c r="F45" s="240"/>
      <c r="G45" s="240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47"/>
      <c r="Z45" s="147"/>
      <c r="AA45" s="147"/>
      <c r="AB45" s="147"/>
      <c r="AC45" s="147"/>
      <c r="AD45" s="147"/>
      <c r="AE45" s="147"/>
      <c r="AF45" s="147"/>
      <c r="AG45" s="147" t="s">
        <v>111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x14ac:dyDescent="0.2">
      <c r="A46" s="160" t="s">
        <v>98</v>
      </c>
      <c r="B46" s="161" t="s">
        <v>64</v>
      </c>
      <c r="C46" s="175" t="s">
        <v>65</v>
      </c>
      <c r="D46" s="162"/>
      <c r="E46" s="163"/>
      <c r="F46" s="164"/>
      <c r="G46" s="164">
        <f>SUMIF(AG47:AG76,"&lt;&gt;NOR",G47:G76)</f>
        <v>0</v>
      </c>
      <c r="H46" s="164"/>
      <c r="I46" s="164">
        <f>SUM(I47:I76)</f>
        <v>0</v>
      </c>
      <c r="J46" s="164"/>
      <c r="K46" s="164">
        <f>SUM(K47:K76)</f>
        <v>0</v>
      </c>
      <c r="L46" s="164"/>
      <c r="M46" s="164">
        <f>SUM(M47:M76)</f>
        <v>0</v>
      </c>
      <c r="N46" s="164"/>
      <c r="O46" s="164">
        <f>SUM(O47:O76)</f>
        <v>107.50999999999999</v>
      </c>
      <c r="P46" s="164"/>
      <c r="Q46" s="164">
        <f>SUM(Q47:Q76)</f>
        <v>0</v>
      </c>
      <c r="R46" s="164"/>
      <c r="S46" s="164"/>
      <c r="T46" s="165"/>
      <c r="U46" s="159"/>
      <c r="V46" s="159">
        <f>SUM(V47:V76)</f>
        <v>104.99000000000001</v>
      </c>
      <c r="W46" s="159"/>
      <c r="X46" s="159"/>
      <c r="AG46" t="s">
        <v>99</v>
      </c>
    </row>
    <row r="47" spans="1:60" outlineLevel="1" x14ac:dyDescent="0.2">
      <c r="A47" s="166">
        <v>7</v>
      </c>
      <c r="B47" s="167" t="s">
        <v>146</v>
      </c>
      <c r="C47" s="176" t="s">
        <v>147</v>
      </c>
      <c r="D47" s="168" t="s">
        <v>102</v>
      </c>
      <c r="E47" s="169">
        <v>116.235</v>
      </c>
      <c r="F47" s="170"/>
      <c r="G47" s="171">
        <f>ROUND(E47*F47,2)</f>
        <v>0</v>
      </c>
      <c r="H47" s="170"/>
      <c r="I47" s="171">
        <f>ROUND(E47*H47,2)</f>
        <v>0</v>
      </c>
      <c r="J47" s="170"/>
      <c r="K47" s="171">
        <f>ROUND(E47*J47,2)</f>
        <v>0</v>
      </c>
      <c r="L47" s="171">
        <v>21</v>
      </c>
      <c r="M47" s="171">
        <f>G47*(1+L47/100)</f>
        <v>0</v>
      </c>
      <c r="N47" s="171">
        <v>0.28799999999999998</v>
      </c>
      <c r="O47" s="171">
        <f>ROUND(E47*N47,2)</f>
        <v>33.479999999999997</v>
      </c>
      <c r="P47" s="171">
        <v>0</v>
      </c>
      <c r="Q47" s="171">
        <f>ROUND(E47*P47,2)</f>
        <v>0</v>
      </c>
      <c r="R47" s="171"/>
      <c r="S47" s="171" t="s">
        <v>103</v>
      </c>
      <c r="T47" s="172" t="s">
        <v>104</v>
      </c>
      <c r="U47" s="156">
        <v>0.37341000000000002</v>
      </c>
      <c r="V47" s="156">
        <f>ROUND(E47*U47,2)</f>
        <v>43.4</v>
      </c>
      <c r="W47" s="156"/>
      <c r="X47" s="156" t="s">
        <v>105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106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241" t="s">
        <v>148</v>
      </c>
      <c r="D48" s="242"/>
      <c r="E48" s="242"/>
      <c r="F48" s="242"/>
      <c r="G48" s="242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47"/>
      <c r="Z48" s="147"/>
      <c r="AA48" s="147"/>
      <c r="AB48" s="147"/>
      <c r="AC48" s="147"/>
      <c r="AD48" s="147"/>
      <c r="AE48" s="147"/>
      <c r="AF48" s="147"/>
      <c r="AG48" s="147" t="s">
        <v>108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237" t="s">
        <v>149</v>
      </c>
      <c r="D49" s="238"/>
      <c r="E49" s="238"/>
      <c r="F49" s="238"/>
      <c r="G49" s="238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47"/>
      <c r="Z49" s="147"/>
      <c r="AA49" s="147"/>
      <c r="AB49" s="147"/>
      <c r="AC49" s="147"/>
      <c r="AD49" s="147"/>
      <c r="AE49" s="147"/>
      <c r="AF49" s="147"/>
      <c r="AG49" s="147" t="s">
        <v>108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237" t="s">
        <v>150</v>
      </c>
      <c r="D50" s="238"/>
      <c r="E50" s="238"/>
      <c r="F50" s="238"/>
      <c r="G50" s="238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47"/>
      <c r="Z50" s="147"/>
      <c r="AA50" s="147"/>
      <c r="AB50" s="147"/>
      <c r="AC50" s="147"/>
      <c r="AD50" s="147"/>
      <c r="AE50" s="147"/>
      <c r="AF50" s="147"/>
      <c r="AG50" s="147" t="s">
        <v>108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237" t="s">
        <v>151</v>
      </c>
      <c r="D51" s="238"/>
      <c r="E51" s="238"/>
      <c r="F51" s="238"/>
      <c r="G51" s="238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47"/>
      <c r="Z51" s="147"/>
      <c r="AA51" s="147"/>
      <c r="AB51" s="147"/>
      <c r="AC51" s="147"/>
      <c r="AD51" s="147"/>
      <c r="AE51" s="147"/>
      <c r="AF51" s="147"/>
      <c r="AG51" s="147" t="s">
        <v>108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77" t="s">
        <v>152</v>
      </c>
      <c r="D52" s="157"/>
      <c r="E52" s="158">
        <v>116.235</v>
      </c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47"/>
      <c r="Z52" s="147"/>
      <c r="AA52" s="147"/>
      <c r="AB52" s="147"/>
      <c r="AC52" s="147"/>
      <c r="AD52" s="147"/>
      <c r="AE52" s="147"/>
      <c r="AF52" s="147"/>
      <c r="AG52" s="147" t="s">
        <v>110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239"/>
      <c r="D53" s="240"/>
      <c r="E53" s="240"/>
      <c r="F53" s="240"/>
      <c r="G53" s="240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47"/>
      <c r="Z53" s="147"/>
      <c r="AA53" s="147"/>
      <c r="AB53" s="147"/>
      <c r="AC53" s="147"/>
      <c r="AD53" s="147"/>
      <c r="AE53" s="147"/>
      <c r="AF53" s="147"/>
      <c r="AG53" s="147" t="s">
        <v>111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66">
        <v>8</v>
      </c>
      <c r="B54" s="167" t="s">
        <v>153</v>
      </c>
      <c r="C54" s="176" t="s">
        <v>154</v>
      </c>
      <c r="D54" s="168" t="s">
        <v>102</v>
      </c>
      <c r="E54" s="169">
        <v>125.685</v>
      </c>
      <c r="F54" s="170"/>
      <c r="G54" s="171">
        <f>ROUND(E54*F54,2)</f>
        <v>0</v>
      </c>
      <c r="H54" s="170"/>
      <c r="I54" s="171">
        <f>ROUND(E54*H54,2)</f>
        <v>0</v>
      </c>
      <c r="J54" s="170"/>
      <c r="K54" s="171">
        <f>ROUND(E54*J54,2)</f>
        <v>0</v>
      </c>
      <c r="L54" s="171">
        <v>21</v>
      </c>
      <c r="M54" s="171">
        <f>G54*(1+L54/100)</f>
        <v>0</v>
      </c>
      <c r="N54" s="171">
        <v>0.378</v>
      </c>
      <c r="O54" s="171">
        <f>ROUND(E54*N54,2)</f>
        <v>47.51</v>
      </c>
      <c r="P54" s="171">
        <v>0</v>
      </c>
      <c r="Q54" s="171">
        <f>ROUND(E54*P54,2)</f>
        <v>0</v>
      </c>
      <c r="R54" s="171"/>
      <c r="S54" s="171" t="s">
        <v>103</v>
      </c>
      <c r="T54" s="172" t="s">
        <v>104</v>
      </c>
      <c r="U54" s="156">
        <v>0.49004999999999999</v>
      </c>
      <c r="V54" s="156">
        <f>ROUND(E54*U54,2)</f>
        <v>61.59</v>
      </c>
      <c r="W54" s="156"/>
      <c r="X54" s="156" t="s">
        <v>105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106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241" t="s">
        <v>148</v>
      </c>
      <c r="D55" s="242"/>
      <c r="E55" s="242"/>
      <c r="F55" s="242"/>
      <c r="G55" s="242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47"/>
      <c r="Z55" s="147"/>
      <c r="AA55" s="147"/>
      <c r="AB55" s="147"/>
      <c r="AC55" s="147"/>
      <c r="AD55" s="147"/>
      <c r="AE55" s="147"/>
      <c r="AF55" s="147"/>
      <c r="AG55" s="147" t="s">
        <v>108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237" t="s">
        <v>149</v>
      </c>
      <c r="D56" s="238"/>
      <c r="E56" s="238"/>
      <c r="F56" s="238"/>
      <c r="G56" s="238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47"/>
      <c r="Z56" s="147"/>
      <c r="AA56" s="147"/>
      <c r="AB56" s="147"/>
      <c r="AC56" s="147"/>
      <c r="AD56" s="147"/>
      <c r="AE56" s="147"/>
      <c r="AF56" s="147"/>
      <c r="AG56" s="147" t="s">
        <v>108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237" t="s">
        <v>150</v>
      </c>
      <c r="D57" s="238"/>
      <c r="E57" s="238"/>
      <c r="F57" s="238"/>
      <c r="G57" s="238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47"/>
      <c r="Z57" s="147"/>
      <c r="AA57" s="147"/>
      <c r="AB57" s="147"/>
      <c r="AC57" s="147"/>
      <c r="AD57" s="147"/>
      <c r="AE57" s="147"/>
      <c r="AF57" s="147"/>
      <c r="AG57" s="147" t="s">
        <v>108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237" t="s">
        <v>151</v>
      </c>
      <c r="D58" s="238"/>
      <c r="E58" s="238"/>
      <c r="F58" s="238"/>
      <c r="G58" s="238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47"/>
      <c r="Z58" s="147"/>
      <c r="AA58" s="147"/>
      <c r="AB58" s="147"/>
      <c r="AC58" s="147"/>
      <c r="AD58" s="147"/>
      <c r="AE58" s="147"/>
      <c r="AF58" s="147"/>
      <c r="AG58" s="147" t="s">
        <v>108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77" t="s">
        <v>155</v>
      </c>
      <c r="D59" s="157"/>
      <c r="E59" s="158">
        <v>125.685</v>
      </c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47"/>
      <c r="Z59" s="147"/>
      <c r="AA59" s="147"/>
      <c r="AB59" s="147"/>
      <c r="AC59" s="147"/>
      <c r="AD59" s="147"/>
      <c r="AE59" s="147"/>
      <c r="AF59" s="147"/>
      <c r="AG59" s="147" t="s">
        <v>110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239"/>
      <c r="D60" s="240"/>
      <c r="E60" s="240"/>
      <c r="F60" s="240"/>
      <c r="G60" s="240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47"/>
      <c r="Z60" s="147"/>
      <c r="AA60" s="147"/>
      <c r="AB60" s="147"/>
      <c r="AC60" s="147"/>
      <c r="AD60" s="147"/>
      <c r="AE60" s="147"/>
      <c r="AF60" s="147"/>
      <c r="AG60" s="147" t="s">
        <v>111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66">
        <v>9</v>
      </c>
      <c r="B61" s="167" t="s">
        <v>156</v>
      </c>
      <c r="C61" s="176" t="s">
        <v>157</v>
      </c>
      <c r="D61" s="168" t="s">
        <v>135</v>
      </c>
      <c r="E61" s="169">
        <v>26.25</v>
      </c>
      <c r="F61" s="170"/>
      <c r="G61" s="171">
        <f>ROUND(E61*F61,2)</f>
        <v>0</v>
      </c>
      <c r="H61" s="170"/>
      <c r="I61" s="171">
        <f>ROUND(E61*H61,2)</f>
        <v>0</v>
      </c>
      <c r="J61" s="170"/>
      <c r="K61" s="171">
        <f>ROUND(E61*J61,2)</f>
        <v>0</v>
      </c>
      <c r="L61" s="171">
        <v>21</v>
      </c>
      <c r="M61" s="171">
        <f>G61*(1+L61/100)</f>
        <v>0</v>
      </c>
      <c r="N61" s="171">
        <v>3.5999999999999999E-3</v>
      </c>
      <c r="O61" s="171">
        <f>ROUND(E61*N61,2)</f>
        <v>0.09</v>
      </c>
      <c r="P61" s="171">
        <v>0</v>
      </c>
      <c r="Q61" s="171">
        <f>ROUND(E61*P61,2)</f>
        <v>0</v>
      </c>
      <c r="R61" s="171"/>
      <c r="S61" s="171" t="s">
        <v>103</v>
      </c>
      <c r="T61" s="172" t="s">
        <v>104</v>
      </c>
      <c r="U61" s="156">
        <v>0</v>
      </c>
      <c r="V61" s="156">
        <f>ROUND(E61*U61,2)</f>
        <v>0</v>
      </c>
      <c r="W61" s="156"/>
      <c r="X61" s="156" t="s">
        <v>105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106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241" t="s">
        <v>125</v>
      </c>
      <c r="D62" s="242"/>
      <c r="E62" s="242"/>
      <c r="F62" s="242"/>
      <c r="G62" s="242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108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237" t="s">
        <v>158</v>
      </c>
      <c r="D63" s="238"/>
      <c r="E63" s="238"/>
      <c r="F63" s="238"/>
      <c r="G63" s="238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47"/>
      <c r="Z63" s="147"/>
      <c r="AA63" s="147"/>
      <c r="AB63" s="147"/>
      <c r="AC63" s="147"/>
      <c r="AD63" s="147"/>
      <c r="AE63" s="147"/>
      <c r="AF63" s="147"/>
      <c r="AG63" s="147" t="s">
        <v>108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237" t="s">
        <v>159</v>
      </c>
      <c r="D64" s="238"/>
      <c r="E64" s="238"/>
      <c r="F64" s="238"/>
      <c r="G64" s="238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47"/>
      <c r="Z64" s="147"/>
      <c r="AA64" s="147"/>
      <c r="AB64" s="147"/>
      <c r="AC64" s="147"/>
      <c r="AD64" s="147"/>
      <c r="AE64" s="147"/>
      <c r="AF64" s="147"/>
      <c r="AG64" s="147" t="s">
        <v>108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177" t="s">
        <v>160</v>
      </c>
      <c r="D65" s="157"/>
      <c r="E65" s="158">
        <v>26.25</v>
      </c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47"/>
      <c r="Z65" s="147"/>
      <c r="AA65" s="147"/>
      <c r="AB65" s="147"/>
      <c r="AC65" s="147"/>
      <c r="AD65" s="147"/>
      <c r="AE65" s="147"/>
      <c r="AF65" s="147"/>
      <c r="AG65" s="147" t="s">
        <v>110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239"/>
      <c r="D66" s="240"/>
      <c r="E66" s="240"/>
      <c r="F66" s="240"/>
      <c r="G66" s="240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47"/>
      <c r="Z66" s="147"/>
      <c r="AA66" s="147"/>
      <c r="AB66" s="147"/>
      <c r="AC66" s="147"/>
      <c r="AD66" s="147"/>
      <c r="AE66" s="147"/>
      <c r="AF66" s="147"/>
      <c r="AG66" s="147" t="s">
        <v>111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66">
        <v>10</v>
      </c>
      <c r="B67" s="167" t="s">
        <v>161</v>
      </c>
      <c r="C67" s="176" t="s">
        <v>162</v>
      </c>
      <c r="D67" s="168" t="s">
        <v>102</v>
      </c>
      <c r="E67" s="169">
        <v>116.235</v>
      </c>
      <c r="F67" s="170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71">
        <v>0.22742000000000001</v>
      </c>
      <c r="O67" s="171">
        <f>ROUND(E67*N67,2)</f>
        <v>26.43</v>
      </c>
      <c r="P67" s="171">
        <v>0</v>
      </c>
      <c r="Q67" s="171">
        <f>ROUND(E67*P67,2)</f>
        <v>0</v>
      </c>
      <c r="R67" s="171"/>
      <c r="S67" s="171" t="s">
        <v>163</v>
      </c>
      <c r="T67" s="172" t="s">
        <v>104</v>
      </c>
      <c r="U67" s="156">
        <v>0</v>
      </c>
      <c r="V67" s="156">
        <f>ROUND(E67*U67,2)</f>
        <v>0</v>
      </c>
      <c r="W67" s="156"/>
      <c r="X67" s="156" t="s">
        <v>105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106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2.5" outlineLevel="1" x14ac:dyDescent="0.2">
      <c r="A68" s="154"/>
      <c r="B68" s="155"/>
      <c r="C68" s="241" t="s">
        <v>164</v>
      </c>
      <c r="D68" s="242"/>
      <c r="E68" s="242"/>
      <c r="F68" s="242"/>
      <c r="G68" s="242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108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73" t="str">
        <f>C68</f>
        <v>- dodání dlažebního materiálu v požadované kvalitě, dodání materiálu pro předepsané  lože v tloušťce předepsané dokumentací a pro předepsanou výplň spar</v>
      </c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237" t="s">
        <v>165</v>
      </c>
      <c r="D69" s="238"/>
      <c r="E69" s="238"/>
      <c r="F69" s="238"/>
      <c r="G69" s="238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47"/>
      <c r="Z69" s="147"/>
      <c r="AA69" s="147"/>
      <c r="AB69" s="147"/>
      <c r="AC69" s="147"/>
      <c r="AD69" s="147"/>
      <c r="AE69" s="147"/>
      <c r="AF69" s="147"/>
      <c r="AG69" s="147" t="s">
        <v>108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237" t="s">
        <v>166</v>
      </c>
      <c r="D70" s="238"/>
      <c r="E70" s="238"/>
      <c r="F70" s="238"/>
      <c r="G70" s="238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47"/>
      <c r="Z70" s="147"/>
      <c r="AA70" s="147"/>
      <c r="AB70" s="147"/>
      <c r="AC70" s="147"/>
      <c r="AD70" s="147"/>
      <c r="AE70" s="147"/>
      <c r="AF70" s="147"/>
      <c r="AG70" s="147" t="s">
        <v>108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73" t="str">
        <f>C70</f>
        <v>- uložení dlažby dle předepsaného technologického předpisu včetně předepsané podkladní vrstvy a předepsané výplně spar</v>
      </c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237" t="s">
        <v>150</v>
      </c>
      <c r="D71" s="238"/>
      <c r="E71" s="238"/>
      <c r="F71" s="238"/>
      <c r="G71" s="238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47"/>
      <c r="Z71" s="147"/>
      <c r="AA71" s="147"/>
      <c r="AB71" s="147"/>
      <c r="AC71" s="147"/>
      <c r="AD71" s="147"/>
      <c r="AE71" s="147"/>
      <c r="AF71" s="147"/>
      <c r="AG71" s="147" t="s">
        <v>108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ht="22.5" outlineLevel="1" x14ac:dyDescent="0.2">
      <c r="A72" s="154"/>
      <c r="B72" s="155"/>
      <c r="C72" s="237" t="s">
        <v>167</v>
      </c>
      <c r="D72" s="238"/>
      <c r="E72" s="238"/>
      <c r="F72" s="238"/>
      <c r="G72" s="238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47"/>
      <c r="Z72" s="147"/>
      <c r="AA72" s="147"/>
      <c r="AB72" s="147"/>
      <c r="AC72" s="147"/>
      <c r="AD72" s="147"/>
      <c r="AE72" s="147"/>
      <c r="AF72" s="147"/>
      <c r="AG72" s="147" t="s">
        <v>108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73" t="str">
        <f>C72</f>
        <v>- úpravu napojení, ukončení podél obrubníků, dilatačních zařízení, odvodňovacích proužků, odvodňovačů, vpustí, šachet a pod., nestanoví-li zadávací dokumentace jinak</v>
      </c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237" t="s">
        <v>151</v>
      </c>
      <c r="D73" s="238"/>
      <c r="E73" s="238"/>
      <c r="F73" s="238"/>
      <c r="G73" s="238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47"/>
      <c r="Z73" s="147"/>
      <c r="AA73" s="147"/>
      <c r="AB73" s="147"/>
      <c r="AC73" s="147"/>
      <c r="AD73" s="147"/>
      <c r="AE73" s="147"/>
      <c r="AF73" s="147"/>
      <c r="AG73" s="147" t="s">
        <v>108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237" t="s">
        <v>168</v>
      </c>
      <c r="D74" s="238"/>
      <c r="E74" s="238"/>
      <c r="F74" s="238"/>
      <c r="G74" s="238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47"/>
      <c r="Z74" s="147"/>
      <c r="AA74" s="147"/>
      <c r="AB74" s="147"/>
      <c r="AC74" s="147"/>
      <c r="AD74" s="147"/>
      <c r="AE74" s="147"/>
      <c r="AF74" s="147"/>
      <c r="AG74" s="147" t="s">
        <v>108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73" t="str">
        <f>C74</f>
        <v>- nezahrnuje těsnění podél obrubníků, dilatačních zařízení, odvodňovacích proužků, odvodňovačů, vpustí, šachet a pod.</v>
      </c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77" t="s">
        <v>169</v>
      </c>
      <c r="D75" s="157"/>
      <c r="E75" s="158">
        <v>116.235</v>
      </c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47"/>
      <c r="Z75" s="147"/>
      <c r="AA75" s="147"/>
      <c r="AB75" s="147"/>
      <c r="AC75" s="147"/>
      <c r="AD75" s="147"/>
      <c r="AE75" s="147"/>
      <c r="AF75" s="147"/>
      <c r="AG75" s="147" t="s">
        <v>110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239"/>
      <c r="D76" s="240"/>
      <c r="E76" s="240"/>
      <c r="F76" s="240"/>
      <c r="G76" s="240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47"/>
      <c r="Z76" s="147"/>
      <c r="AA76" s="147"/>
      <c r="AB76" s="147"/>
      <c r="AC76" s="147"/>
      <c r="AD76" s="147"/>
      <c r="AE76" s="147"/>
      <c r="AF76" s="147"/>
      <c r="AG76" s="147" t="s">
        <v>111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x14ac:dyDescent="0.2">
      <c r="A77" s="160" t="s">
        <v>98</v>
      </c>
      <c r="B77" s="161" t="s">
        <v>66</v>
      </c>
      <c r="C77" s="175" t="s">
        <v>67</v>
      </c>
      <c r="D77" s="162"/>
      <c r="E77" s="163"/>
      <c r="F77" s="164"/>
      <c r="G77" s="164">
        <f>SUMIF(AG78:AG92,"&lt;&gt;NOR",G78:G92)</f>
        <v>0</v>
      </c>
      <c r="H77" s="164"/>
      <c r="I77" s="164">
        <f>SUM(I78:I92)</f>
        <v>0</v>
      </c>
      <c r="J77" s="164"/>
      <c r="K77" s="164">
        <f>SUM(K78:K92)</f>
        <v>0</v>
      </c>
      <c r="L77" s="164"/>
      <c r="M77" s="164">
        <f>SUM(M78:M92)</f>
        <v>0</v>
      </c>
      <c r="N77" s="164"/>
      <c r="O77" s="164">
        <f>SUM(O78:O92)</f>
        <v>0</v>
      </c>
      <c r="P77" s="164"/>
      <c r="Q77" s="164">
        <f>SUM(Q78:Q92)</f>
        <v>0</v>
      </c>
      <c r="R77" s="164"/>
      <c r="S77" s="164"/>
      <c r="T77" s="165"/>
      <c r="U77" s="159"/>
      <c r="V77" s="159">
        <f>SUM(V78:V92)</f>
        <v>0</v>
      </c>
      <c r="W77" s="159"/>
      <c r="X77" s="159"/>
      <c r="AG77" t="s">
        <v>99</v>
      </c>
    </row>
    <row r="78" spans="1:60" outlineLevel="1" x14ac:dyDescent="0.2">
      <c r="A78" s="166">
        <v>11</v>
      </c>
      <c r="B78" s="167" t="s">
        <v>170</v>
      </c>
      <c r="C78" s="176" t="s">
        <v>171</v>
      </c>
      <c r="D78" s="168" t="s">
        <v>135</v>
      </c>
      <c r="E78" s="169">
        <v>1</v>
      </c>
      <c r="F78" s="170"/>
      <c r="G78" s="171">
        <f>ROUND(E78*F78,2)</f>
        <v>0</v>
      </c>
      <c r="H78" s="170"/>
      <c r="I78" s="171">
        <f>ROUND(E78*H78,2)</f>
        <v>0</v>
      </c>
      <c r="J78" s="170"/>
      <c r="K78" s="171">
        <f>ROUND(E78*J78,2)</f>
        <v>0</v>
      </c>
      <c r="L78" s="171">
        <v>21</v>
      </c>
      <c r="M78" s="171">
        <f>G78*(1+L78/100)</f>
        <v>0</v>
      </c>
      <c r="N78" s="171">
        <v>0</v>
      </c>
      <c r="O78" s="171">
        <f>ROUND(E78*N78,2)</f>
        <v>0</v>
      </c>
      <c r="P78" s="171">
        <v>0</v>
      </c>
      <c r="Q78" s="171">
        <f>ROUND(E78*P78,2)</f>
        <v>0</v>
      </c>
      <c r="R78" s="171"/>
      <c r="S78" s="171" t="s">
        <v>163</v>
      </c>
      <c r="T78" s="172" t="s">
        <v>172</v>
      </c>
      <c r="U78" s="156">
        <v>0</v>
      </c>
      <c r="V78" s="156">
        <f>ROUND(E78*U78,2)</f>
        <v>0</v>
      </c>
      <c r="W78" s="156"/>
      <c r="X78" s="156" t="s">
        <v>105</v>
      </c>
      <c r="Y78" s="147"/>
      <c r="Z78" s="147"/>
      <c r="AA78" s="147"/>
      <c r="AB78" s="147"/>
      <c r="AC78" s="147"/>
      <c r="AD78" s="147"/>
      <c r="AE78" s="147"/>
      <c r="AF78" s="147"/>
      <c r="AG78" s="147" t="s">
        <v>106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241" t="s">
        <v>173</v>
      </c>
      <c r="D79" s="242"/>
      <c r="E79" s="242"/>
      <c r="F79" s="242"/>
      <c r="G79" s="242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47"/>
      <c r="Z79" s="147"/>
      <c r="AA79" s="147"/>
      <c r="AB79" s="147"/>
      <c r="AC79" s="147"/>
      <c r="AD79" s="147"/>
      <c r="AE79" s="147"/>
      <c r="AF79" s="147"/>
      <c r="AG79" s="147" t="s">
        <v>108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237" t="s">
        <v>174</v>
      </c>
      <c r="D80" s="238"/>
      <c r="E80" s="238"/>
      <c r="F80" s="238"/>
      <c r="G80" s="238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47"/>
      <c r="Z80" s="147"/>
      <c r="AA80" s="147"/>
      <c r="AB80" s="147"/>
      <c r="AC80" s="147"/>
      <c r="AD80" s="147"/>
      <c r="AE80" s="147"/>
      <c r="AF80" s="147"/>
      <c r="AG80" s="147" t="s">
        <v>108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237" t="s">
        <v>175</v>
      </c>
      <c r="D81" s="238"/>
      <c r="E81" s="238"/>
      <c r="F81" s="238"/>
      <c r="G81" s="238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47"/>
      <c r="Z81" s="147"/>
      <c r="AA81" s="147"/>
      <c r="AB81" s="147"/>
      <c r="AC81" s="147"/>
      <c r="AD81" s="147"/>
      <c r="AE81" s="147"/>
      <c r="AF81" s="147"/>
      <c r="AG81" s="147" t="s">
        <v>108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237" t="s">
        <v>176</v>
      </c>
      <c r="D82" s="238"/>
      <c r="E82" s="238"/>
      <c r="F82" s="238"/>
      <c r="G82" s="238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47"/>
      <c r="Z82" s="147"/>
      <c r="AA82" s="147"/>
      <c r="AB82" s="147"/>
      <c r="AC82" s="147"/>
      <c r="AD82" s="147"/>
      <c r="AE82" s="147"/>
      <c r="AF82" s="147"/>
      <c r="AG82" s="147" t="s">
        <v>108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ht="22.5" outlineLevel="1" x14ac:dyDescent="0.2">
      <c r="A83" s="154"/>
      <c r="B83" s="155"/>
      <c r="C83" s="237" t="s">
        <v>177</v>
      </c>
      <c r="D83" s="238"/>
      <c r="E83" s="238"/>
      <c r="F83" s="238"/>
      <c r="G83" s="238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47"/>
      <c r="Z83" s="147"/>
      <c r="AA83" s="147"/>
      <c r="AB83" s="147"/>
      <c r="AC83" s="147"/>
      <c r="AD83" s="147"/>
      <c r="AE83" s="147"/>
      <c r="AF83" s="147"/>
      <c r="AG83" s="147" t="s">
        <v>108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73" t="str">
        <f>C83</f>
        <v>- dodání veškerého trubního a pomocného materiálu  (trouby,  trubky,  tvarovky, koryta,  spojovací a těsnící  materiál a pod.), podpěrných, závěsných a upevňovacích prvků, včetně potřebných úprav</v>
      </c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237" t="s">
        <v>178</v>
      </c>
      <c r="D84" s="238"/>
      <c r="E84" s="238"/>
      <c r="F84" s="238"/>
      <c r="G84" s="238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47"/>
      <c r="Z84" s="147"/>
      <c r="AA84" s="147"/>
      <c r="AB84" s="147"/>
      <c r="AC84" s="147"/>
      <c r="AD84" s="147"/>
      <c r="AE84" s="147"/>
      <c r="AF84" s="147"/>
      <c r="AG84" s="147" t="s">
        <v>108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237" t="s">
        <v>179</v>
      </c>
      <c r="D85" s="238"/>
      <c r="E85" s="238"/>
      <c r="F85" s="238"/>
      <c r="G85" s="238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47"/>
      <c r="Z85" s="147"/>
      <c r="AA85" s="147"/>
      <c r="AB85" s="147"/>
      <c r="AC85" s="147"/>
      <c r="AD85" s="147"/>
      <c r="AE85" s="147"/>
      <c r="AF85" s="147"/>
      <c r="AG85" s="147" t="s">
        <v>108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73" t="str">
        <f>C85</f>
        <v>- zřízení plně funkčního vedení chráničky, kompletní soustavy, podle příslušného technologického předpisu</v>
      </c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237" t="s">
        <v>180</v>
      </c>
      <c r="D86" s="238"/>
      <c r="E86" s="238"/>
      <c r="F86" s="238"/>
      <c r="G86" s="238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47"/>
      <c r="Z86" s="147"/>
      <c r="AA86" s="147"/>
      <c r="AB86" s="147"/>
      <c r="AC86" s="147"/>
      <c r="AD86" s="147"/>
      <c r="AE86" s="147"/>
      <c r="AF86" s="147"/>
      <c r="AG86" s="147" t="s">
        <v>108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73" t="str">
        <f>C86</f>
        <v>- zřízení chráničky i jednotlivých částí po etapách, včetně pracovních spar a spojů, pracovního zaslepení konců a pod.</v>
      </c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237" t="s">
        <v>181</v>
      </c>
      <c r="D87" s="238"/>
      <c r="E87" s="238"/>
      <c r="F87" s="238"/>
      <c r="G87" s="238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47"/>
      <c r="Z87" s="147"/>
      <c r="AA87" s="147"/>
      <c r="AB87" s="147"/>
      <c r="AC87" s="147"/>
      <c r="AD87" s="147"/>
      <c r="AE87" s="147"/>
      <c r="AF87" s="147"/>
      <c r="AG87" s="147" t="s">
        <v>108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73" t="str">
        <f>C87</f>
        <v>- úprava prostupů, průchodů  šachtami a komorami, okolí podpěr a vyústění, zaústění, napojení, vyvedení a upevnění odpad. výustí</v>
      </c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237" t="s">
        <v>182</v>
      </c>
      <c r="D88" s="238"/>
      <c r="E88" s="238"/>
      <c r="F88" s="238"/>
      <c r="G88" s="238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47"/>
      <c r="Z88" s="147"/>
      <c r="AA88" s="147"/>
      <c r="AB88" s="147"/>
      <c r="AC88" s="147"/>
      <c r="AD88" s="147"/>
      <c r="AE88" s="147"/>
      <c r="AF88" s="147"/>
      <c r="AG88" s="147" t="s">
        <v>108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73" t="str">
        <f>C88</f>
        <v>- ochrana  nátěrem (vč. úpravy povrchu), případně izolací, nejsou-li tyto práce předmětem jiné položky</v>
      </c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237" t="s">
        <v>183</v>
      </c>
      <c r="D89" s="238"/>
      <c r="E89" s="238"/>
      <c r="F89" s="238"/>
      <c r="G89" s="238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47"/>
      <c r="Z89" s="147"/>
      <c r="AA89" s="147"/>
      <c r="AB89" s="147"/>
      <c r="AC89" s="147"/>
      <c r="AD89" s="147"/>
      <c r="AE89" s="147"/>
      <c r="AF89" s="147"/>
      <c r="AG89" s="147" t="s">
        <v>108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237" t="s">
        <v>184</v>
      </c>
      <c r="D90" s="238"/>
      <c r="E90" s="238"/>
      <c r="F90" s="238"/>
      <c r="G90" s="238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47"/>
      <c r="Z90" s="147"/>
      <c r="AA90" s="147"/>
      <c r="AB90" s="147"/>
      <c r="AC90" s="147"/>
      <c r="AD90" s="147"/>
      <c r="AE90" s="147"/>
      <c r="AF90" s="147"/>
      <c r="AG90" s="147" t="s">
        <v>108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73" t="str">
        <f>C90</f>
        <v>- položky platí pro práce prováděné v prostoru zapaženém i nezapaženém a i v kolektorech, chráničkách</v>
      </c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77" t="s">
        <v>185</v>
      </c>
      <c r="D91" s="157"/>
      <c r="E91" s="158">
        <v>1</v>
      </c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47"/>
      <c r="Z91" s="147"/>
      <c r="AA91" s="147"/>
      <c r="AB91" s="147"/>
      <c r="AC91" s="147"/>
      <c r="AD91" s="147"/>
      <c r="AE91" s="147"/>
      <c r="AF91" s="147"/>
      <c r="AG91" s="147" t="s">
        <v>110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239"/>
      <c r="D92" s="240"/>
      <c r="E92" s="240"/>
      <c r="F92" s="240"/>
      <c r="G92" s="240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47"/>
      <c r="Z92" s="147"/>
      <c r="AA92" s="147"/>
      <c r="AB92" s="147"/>
      <c r="AC92" s="147"/>
      <c r="AD92" s="147"/>
      <c r="AE92" s="147"/>
      <c r="AF92" s="147"/>
      <c r="AG92" s="147" t="s">
        <v>111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x14ac:dyDescent="0.2">
      <c r="A93" s="160" t="s">
        <v>98</v>
      </c>
      <c r="B93" s="161" t="s">
        <v>68</v>
      </c>
      <c r="C93" s="175" t="s">
        <v>69</v>
      </c>
      <c r="D93" s="162"/>
      <c r="E93" s="163"/>
      <c r="F93" s="164"/>
      <c r="G93" s="164">
        <f>SUMIF(AG94:AG135,"&lt;&gt;NOR",G94:G135)</f>
        <v>0</v>
      </c>
      <c r="H93" s="164"/>
      <c r="I93" s="164">
        <f>SUM(I94:I135)</f>
        <v>0</v>
      </c>
      <c r="J93" s="164"/>
      <c r="K93" s="164">
        <f>SUM(K94:K135)</f>
        <v>0</v>
      </c>
      <c r="L93" s="164"/>
      <c r="M93" s="164">
        <f>SUM(M94:M135)</f>
        <v>0</v>
      </c>
      <c r="N93" s="164"/>
      <c r="O93" s="164">
        <f>SUM(O94:O135)</f>
        <v>0.28000000000000003</v>
      </c>
      <c r="P93" s="164"/>
      <c r="Q93" s="164">
        <f>SUM(Q94:Q135)</f>
        <v>0</v>
      </c>
      <c r="R93" s="164"/>
      <c r="S93" s="164"/>
      <c r="T93" s="165"/>
      <c r="U93" s="159"/>
      <c r="V93" s="159">
        <f>SUM(V94:V135)</f>
        <v>0.36</v>
      </c>
      <c r="W93" s="159"/>
      <c r="X93" s="159"/>
      <c r="AG93" t="s">
        <v>99</v>
      </c>
    </row>
    <row r="94" spans="1:60" outlineLevel="1" x14ac:dyDescent="0.2">
      <c r="A94" s="166">
        <v>12</v>
      </c>
      <c r="B94" s="167" t="s">
        <v>186</v>
      </c>
      <c r="C94" s="176" t="s">
        <v>187</v>
      </c>
      <c r="D94" s="168" t="s">
        <v>188</v>
      </c>
      <c r="E94" s="169">
        <v>1</v>
      </c>
      <c r="F94" s="170"/>
      <c r="G94" s="171">
        <f>ROUND(E94*F94,2)</f>
        <v>0</v>
      </c>
      <c r="H94" s="170"/>
      <c r="I94" s="171">
        <f>ROUND(E94*H94,2)</f>
        <v>0</v>
      </c>
      <c r="J94" s="170"/>
      <c r="K94" s="171">
        <f>ROUND(E94*J94,2)</f>
        <v>0</v>
      </c>
      <c r="L94" s="171">
        <v>21</v>
      </c>
      <c r="M94" s="171">
        <f>G94*(1+L94/100)</f>
        <v>0</v>
      </c>
      <c r="N94" s="171">
        <v>0.28100000000000003</v>
      </c>
      <c r="O94" s="171">
        <f>ROUND(E94*N94,2)</f>
        <v>0.28000000000000003</v>
      </c>
      <c r="P94" s="171">
        <v>0</v>
      </c>
      <c r="Q94" s="171">
        <f>ROUND(E94*P94,2)</f>
        <v>0</v>
      </c>
      <c r="R94" s="171"/>
      <c r="S94" s="171" t="s">
        <v>103</v>
      </c>
      <c r="T94" s="172" t="s">
        <v>104</v>
      </c>
      <c r="U94" s="156">
        <v>0.36369000000000001</v>
      </c>
      <c r="V94" s="156">
        <f>ROUND(E94*U94,2)</f>
        <v>0.36</v>
      </c>
      <c r="W94" s="156"/>
      <c r="X94" s="156" t="s">
        <v>105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106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241" t="s">
        <v>125</v>
      </c>
      <c r="D95" s="242"/>
      <c r="E95" s="242"/>
      <c r="F95" s="242"/>
      <c r="G95" s="242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47"/>
      <c r="Z95" s="147"/>
      <c r="AA95" s="147"/>
      <c r="AB95" s="147"/>
      <c r="AC95" s="147"/>
      <c r="AD95" s="147"/>
      <c r="AE95" s="147"/>
      <c r="AF95" s="147"/>
      <c r="AG95" s="147" t="s">
        <v>108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237" t="s">
        <v>189</v>
      </c>
      <c r="D96" s="238"/>
      <c r="E96" s="238"/>
      <c r="F96" s="238"/>
      <c r="G96" s="238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47"/>
      <c r="Z96" s="147"/>
      <c r="AA96" s="147"/>
      <c r="AB96" s="147"/>
      <c r="AC96" s="147"/>
      <c r="AD96" s="147"/>
      <c r="AE96" s="147"/>
      <c r="AF96" s="147"/>
      <c r="AG96" s="147" t="s">
        <v>108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237" t="s">
        <v>190</v>
      </c>
      <c r="D97" s="238"/>
      <c r="E97" s="238"/>
      <c r="F97" s="238"/>
      <c r="G97" s="238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47"/>
      <c r="Z97" s="147"/>
      <c r="AA97" s="147"/>
      <c r="AB97" s="147"/>
      <c r="AC97" s="147"/>
      <c r="AD97" s="147"/>
      <c r="AE97" s="147"/>
      <c r="AF97" s="147"/>
      <c r="AG97" s="147" t="s">
        <v>108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177" t="s">
        <v>191</v>
      </c>
      <c r="D98" s="157"/>
      <c r="E98" s="158">
        <v>1</v>
      </c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47"/>
      <c r="Z98" s="147"/>
      <c r="AA98" s="147"/>
      <c r="AB98" s="147"/>
      <c r="AC98" s="147"/>
      <c r="AD98" s="147"/>
      <c r="AE98" s="147"/>
      <c r="AF98" s="147"/>
      <c r="AG98" s="147" t="s">
        <v>110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239"/>
      <c r="D99" s="240"/>
      <c r="E99" s="240"/>
      <c r="F99" s="240"/>
      <c r="G99" s="240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47"/>
      <c r="Z99" s="147"/>
      <c r="AA99" s="147"/>
      <c r="AB99" s="147"/>
      <c r="AC99" s="147"/>
      <c r="AD99" s="147"/>
      <c r="AE99" s="147"/>
      <c r="AF99" s="147"/>
      <c r="AG99" s="147" t="s">
        <v>111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66">
        <v>13</v>
      </c>
      <c r="B100" s="167" t="s">
        <v>192</v>
      </c>
      <c r="C100" s="176" t="s">
        <v>193</v>
      </c>
      <c r="D100" s="168" t="s">
        <v>102</v>
      </c>
      <c r="E100" s="169">
        <v>4.5</v>
      </c>
      <c r="F100" s="170"/>
      <c r="G100" s="171">
        <f>ROUND(E100*F100,2)</f>
        <v>0</v>
      </c>
      <c r="H100" s="170"/>
      <c r="I100" s="171">
        <f>ROUND(E100*H100,2)</f>
        <v>0</v>
      </c>
      <c r="J100" s="170"/>
      <c r="K100" s="171">
        <f>ROUND(E100*J100,2)</f>
        <v>0</v>
      </c>
      <c r="L100" s="171">
        <v>21</v>
      </c>
      <c r="M100" s="171">
        <f>G100*(1+L100/100)</f>
        <v>0</v>
      </c>
      <c r="N100" s="171">
        <v>7.2999999999999996E-4</v>
      </c>
      <c r="O100" s="171">
        <f>ROUND(E100*N100,2)</f>
        <v>0</v>
      </c>
      <c r="P100" s="171">
        <v>0</v>
      </c>
      <c r="Q100" s="171">
        <f>ROUND(E100*P100,2)</f>
        <v>0</v>
      </c>
      <c r="R100" s="171"/>
      <c r="S100" s="171" t="s">
        <v>103</v>
      </c>
      <c r="T100" s="172" t="s">
        <v>104</v>
      </c>
      <c r="U100" s="156">
        <v>0</v>
      </c>
      <c r="V100" s="156">
        <f>ROUND(E100*U100,2)</f>
        <v>0</v>
      </c>
      <c r="W100" s="156"/>
      <c r="X100" s="156" t="s">
        <v>105</v>
      </c>
      <c r="Y100" s="147"/>
      <c r="Z100" s="147"/>
      <c r="AA100" s="147"/>
      <c r="AB100" s="147"/>
      <c r="AC100" s="147"/>
      <c r="AD100" s="147"/>
      <c r="AE100" s="147"/>
      <c r="AF100" s="147"/>
      <c r="AG100" s="147" t="s">
        <v>106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241" t="s">
        <v>125</v>
      </c>
      <c r="D101" s="242"/>
      <c r="E101" s="242"/>
      <c r="F101" s="242"/>
      <c r="G101" s="242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108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237" t="s">
        <v>194</v>
      </c>
      <c r="D102" s="238"/>
      <c r="E102" s="238"/>
      <c r="F102" s="238"/>
      <c r="G102" s="238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108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237" t="s">
        <v>195</v>
      </c>
      <c r="D103" s="238"/>
      <c r="E103" s="238"/>
      <c r="F103" s="238"/>
      <c r="G103" s="238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108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54"/>
      <c r="B104" s="155"/>
      <c r="C104" s="177" t="s">
        <v>196</v>
      </c>
      <c r="D104" s="157"/>
      <c r="E104" s="158">
        <v>4.5</v>
      </c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110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239"/>
      <c r="D105" s="240"/>
      <c r="E105" s="240"/>
      <c r="F105" s="240"/>
      <c r="G105" s="240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111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66">
        <v>14</v>
      </c>
      <c r="B106" s="167" t="s">
        <v>197</v>
      </c>
      <c r="C106" s="176" t="s">
        <v>198</v>
      </c>
      <c r="D106" s="168" t="s">
        <v>199</v>
      </c>
      <c r="E106" s="169">
        <v>0.61424999999999996</v>
      </c>
      <c r="F106" s="170"/>
      <c r="G106" s="171">
        <f>ROUND(E106*F106,2)</f>
        <v>0</v>
      </c>
      <c r="H106" s="170"/>
      <c r="I106" s="171">
        <f>ROUND(E106*H106,2)</f>
        <v>0</v>
      </c>
      <c r="J106" s="170"/>
      <c r="K106" s="171">
        <f>ROUND(E106*J106,2)</f>
        <v>0</v>
      </c>
      <c r="L106" s="171">
        <v>21</v>
      </c>
      <c r="M106" s="171">
        <f>G106*(1+L106/100)</f>
        <v>0</v>
      </c>
      <c r="N106" s="171">
        <v>0</v>
      </c>
      <c r="O106" s="171">
        <f>ROUND(E106*N106,2)</f>
        <v>0</v>
      </c>
      <c r="P106" s="171">
        <v>0</v>
      </c>
      <c r="Q106" s="171">
        <f>ROUND(E106*P106,2)</f>
        <v>0</v>
      </c>
      <c r="R106" s="171"/>
      <c r="S106" s="171" t="s">
        <v>103</v>
      </c>
      <c r="T106" s="172" t="s">
        <v>200</v>
      </c>
      <c r="U106" s="156">
        <v>0</v>
      </c>
      <c r="V106" s="156">
        <f>ROUND(E106*U106,2)</f>
        <v>0</v>
      </c>
      <c r="W106" s="156"/>
      <c r="X106" s="156" t="s">
        <v>105</v>
      </c>
      <c r="Y106" s="147"/>
      <c r="Z106" s="147"/>
      <c r="AA106" s="147"/>
      <c r="AB106" s="147"/>
      <c r="AC106" s="147"/>
      <c r="AD106" s="147"/>
      <c r="AE106" s="147"/>
      <c r="AF106" s="147"/>
      <c r="AG106" s="147" t="s">
        <v>106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241" t="s">
        <v>201</v>
      </c>
      <c r="D107" s="242"/>
      <c r="E107" s="242"/>
      <c r="F107" s="242"/>
      <c r="G107" s="242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108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237" t="s">
        <v>202</v>
      </c>
      <c r="D108" s="238"/>
      <c r="E108" s="238"/>
      <c r="F108" s="238"/>
      <c r="G108" s="238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108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/>
      <c r="B109" s="155"/>
      <c r="C109" s="237" t="s">
        <v>203</v>
      </c>
      <c r="D109" s="238"/>
      <c r="E109" s="238"/>
      <c r="F109" s="238"/>
      <c r="G109" s="238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108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237" t="s">
        <v>204</v>
      </c>
      <c r="D110" s="238"/>
      <c r="E110" s="238"/>
      <c r="F110" s="238"/>
      <c r="G110" s="238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108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177" t="s">
        <v>205</v>
      </c>
      <c r="D111" s="157"/>
      <c r="E111" s="158">
        <v>0.61424999999999996</v>
      </c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110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239"/>
      <c r="D112" s="240"/>
      <c r="E112" s="240"/>
      <c r="F112" s="240"/>
      <c r="G112" s="240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111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66">
        <v>15</v>
      </c>
      <c r="B113" s="167" t="s">
        <v>206</v>
      </c>
      <c r="C113" s="176" t="s">
        <v>207</v>
      </c>
      <c r="D113" s="168" t="s">
        <v>208</v>
      </c>
      <c r="E113" s="169">
        <v>24.15</v>
      </c>
      <c r="F113" s="170"/>
      <c r="G113" s="171">
        <f>ROUND(E113*F113,2)</f>
        <v>0</v>
      </c>
      <c r="H113" s="170"/>
      <c r="I113" s="171">
        <f>ROUND(E113*H113,2)</f>
        <v>0</v>
      </c>
      <c r="J113" s="170"/>
      <c r="K113" s="171">
        <f>ROUND(E113*J113,2)</f>
        <v>0</v>
      </c>
      <c r="L113" s="171">
        <v>21</v>
      </c>
      <c r="M113" s="171">
        <f>G113*(1+L113/100)</f>
        <v>0</v>
      </c>
      <c r="N113" s="171">
        <v>0</v>
      </c>
      <c r="O113" s="171">
        <f>ROUND(E113*N113,2)</f>
        <v>0</v>
      </c>
      <c r="P113" s="171">
        <v>0</v>
      </c>
      <c r="Q113" s="171">
        <f>ROUND(E113*P113,2)</f>
        <v>0</v>
      </c>
      <c r="R113" s="171"/>
      <c r="S113" s="171" t="s">
        <v>103</v>
      </c>
      <c r="T113" s="172" t="s">
        <v>200</v>
      </c>
      <c r="U113" s="156">
        <v>0</v>
      </c>
      <c r="V113" s="156">
        <f>ROUND(E113*U113,2)</f>
        <v>0</v>
      </c>
      <c r="W113" s="156"/>
      <c r="X113" s="156" t="s">
        <v>105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106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241" t="s">
        <v>201</v>
      </c>
      <c r="D114" s="242"/>
      <c r="E114" s="242"/>
      <c r="F114" s="242"/>
      <c r="G114" s="242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108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237" t="s">
        <v>209</v>
      </c>
      <c r="D115" s="238"/>
      <c r="E115" s="238"/>
      <c r="F115" s="238"/>
      <c r="G115" s="238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108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54"/>
      <c r="B116" s="155"/>
      <c r="C116" s="237" t="s">
        <v>204</v>
      </c>
      <c r="D116" s="238"/>
      <c r="E116" s="238"/>
      <c r="F116" s="238"/>
      <c r="G116" s="238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47"/>
      <c r="Z116" s="147"/>
      <c r="AA116" s="147"/>
      <c r="AB116" s="147"/>
      <c r="AC116" s="147"/>
      <c r="AD116" s="147"/>
      <c r="AE116" s="147"/>
      <c r="AF116" s="147"/>
      <c r="AG116" s="147" t="s">
        <v>108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177" t="s">
        <v>210</v>
      </c>
      <c r="D117" s="157"/>
      <c r="E117" s="158">
        <v>24.15</v>
      </c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110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54"/>
      <c r="B118" s="155"/>
      <c r="C118" s="239"/>
      <c r="D118" s="240"/>
      <c r="E118" s="240"/>
      <c r="F118" s="240"/>
      <c r="G118" s="240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111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66">
        <v>16</v>
      </c>
      <c r="B119" s="167" t="s">
        <v>206</v>
      </c>
      <c r="C119" s="176" t="s">
        <v>207</v>
      </c>
      <c r="D119" s="168" t="s">
        <v>208</v>
      </c>
      <c r="E119" s="169">
        <v>33.704999999999998</v>
      </c>
      <c r="F119" s="170"/>
      <c r="G119" s="171">
        <f>ROUND(E119*F119,2)</f>
        <v>0</v>
      </c>
      <c r="H119" s="170"/>
      <c r="I119" s="171">
        <f>ROUND(E119*H119,2)</f>
        <v>0</v>
      </c>
      <c r="J119" s="170"/>
      <c r="K119" s="171">
        <f>ROUND(E119*J119,2)</f>
        <v>0</v>
      </c>
      <c r="L119" s="171">
        <v>21</v>
      </c>
      <c r="M119" s="171">
        <f>G119*(1+L119/100)</f>
        <v>0</v>
      </c>
      <c r="N119" s="171">
        <v>0</v>
      </c>
      <c r="O119" s="171">
        <f>ROUND(E119*N119,2)</f>
        <v>0</v>
      </c>
      <c r="P119" s="171">
        <v>0</v>
      </c>
      <c r="Q119" s="171">
        <f>ROUND(E119*P119,2)</f>
        <v>0</v>
      </c>
      <c r="R119" s="171"/>
      <c r="S119" s="171" t="s">
        <v>103</v>
      </c>
      <c r="T119" s="172" t="s">
        <v>200</v>
      </c>
      <c r="U119" s="156">
        <v>0</v>
      </c>
      <c r="V119" s="156">
        <f>ROUND(E119*U119,2)</f>
        <v>0</v>
      </c>
      <c r="W119" s="156"/>
      <c r="X119" s="156" t="s">
        <v>105</v>
      </c>
      <c r="Y119" s="147"/>
      <c r="Z119" s="147"/>
      <c r="AA119" s="147"/>
      <c r="AB119" s="147"/>
      <c r="AC119" s="147"/>
      <c r="AD119" s="147"/>
      <c r="AE119" s="147"/>
      <c r="AF119" s="147"/>
      <c r="AG119" s="147" t="s">
        <v>106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241" t="s">
        <v>201</v>
      </c>
      <c r="D120" s="242"/>
      <c r="E120" s="242"/>
      <c r="F120" s="242"/>
      <c r="G120" s="242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108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237" t="s">
        <v>209</v>
      </c>
      <c r="D121" s="238"/>
      <c r="E121" s="238"/>
      <c r="F121" s="238"/>
      <c r="G121" s="238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108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237" t="s">
        <v>204</v>
      </c>
      <c r="D122" s="238"/>
      <c r="E122" s="238"/>
      <c r="F122" s="238"/>
      <c r="G122" s="238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108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77" t="s">
        <v>211</v>
      </c>
      <c r="D123" s="157"/>
      <c r="E123" s="158">
        <v>33.704999999999998</v>
      </c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110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239"/>
      <c r="D124" s="240"/>
      <c r="E124" s="240"/>
      <c r="F124" s="240"/>
      <c r="G124" s="240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111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66">
        <v>17</v>
      </c>
      <c r="B125" s="167" t="s">
        <v>206</v>
      </c>
      <c r="C125" s="176" t="s">
        <v>207</v>
      </c>
      <c r="D125" s="168" t="s">
        <v>208</v>
      </c>
      <c r="E125" s="169">
        <v>2</v>
      </c>
      <c r="F125" s="170"/>
      <c r="G125" s="171">
        <f>ROUND(E125*F125,2)</f>
        <v>0</v>
      </c>
      <c r="H125" s="170"/>
      <c r="I125" s="171">
        <f>ROUND(E125*H125,2)</f>
        <v>0</v>
      </c>
      <c r="J125" s="170"/>
      <c r="K125" s="171">
        <f>ROUND(E125*J125,2)</f>
        <v>0</v>
      </c>
      <c r="L125" s="171">
        <v>21</v>
      </c>
      <c r="M125" s="171">
        <f>G125*(1+L125/100)</f>
        <v>0</v>
      </c>
      <c r="N125" s="171">
        <v>0</v>
      </c>
      <c r="O125" s="171">
        <f>ROUND(E125*N125,2)</f>
        <v>0</v>
      </c>
      <c r="P125" s="171">
        <v>0</v>
      </c>
      <c r="Q125" s="171">
        <f>ROUND(E125*P125,2)</f>
        <v>0</v>
      </c>
      <c r="R125" s="171"/>
      <c r="S125" s="171" t="s">
        <v>103</v>
      </c>
      <c r="T125" s="172" t="s">
        <v>200</v>
      </c>
      <c r="U125" s="156">
        <v>0</v>
      </c>
      <c r="V125" s="156">
        <f>ROUND(E125*U125,2)</f>
        <v>0</v>
      </c>
      <c r="W125" s="156"/>
      <c r="X125" s="156" t="s">
        <v>105</v>
      </c>
      <c r="Y125" s="147"/>
      <c r="Z125" s="147"/>
      <c r="AA125" s="147"/>
      <c r="AB125" s="147"/>
      <c r="AC125" s="147"/>
      <c r="AD125" s="147"/>
      <c r="AE125" s="147"/>
      <c r="AF125" s="147"/>
      <c r="AG125" s="147" t="s">
        <v>106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241" t="s">
        <v>201</v>
      </c>
      <c r="D126" s="242"/>
      <c r="E126" s="242"/>
      <c r="F126" s="242"/>
      <c r="G126" s="242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108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237" t="s">
        <v>209</v>
      </c>
      <c r="D127" s="238"/>
      <c r="E127" s="238"/>
      <c r="F127" s="238"/>
      <c r="G127" s="238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108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237" t="s">
        <v>204</v>
      </c>
      <c r="D128" s="238"/>
      <c r="E128" s="238"/>
      <c r="F128" s="238"/>
      <c r="G128" s="238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108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77" t="s">
        <v>212</v>
      </c>
      <c r="D129" s="157"/>
      <c r="E129" s="158">
        <v>1</v>
      </c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110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177" t="s">
        <v>213</v>
      </c>
      <c r="D130" s="157"/>
      <c r="E130" s="158">
        <v>1</v>
      </c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110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239"/>
      <c r="D131" s="240"/>
      <c r="E131" s="240"/>
      <c r="F131" s="240"/>
      <c r="G131" s="240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111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66">
        <v>18</v>
      </c>
      <c r="B132" s="167" t="s">
        <v>214</v>
      </c>
      <c r="C132" s="176" t="s">
        <v>215</v>
      </c>
      <c r="D132" s="168" t="s">
        <v>135</v>
      </c>
      <c r="E132" s="169">
        <v>26.25</v>
      </c>
      <c r="F132" s="170"/>
      <c r="G132" s="171">
        <f>ROUND(E132*F132,2)</f>
        <v>0</v>
      </c>
      <c r="H132" s="170"/>
      <c r="I132" s="171">
        <f>ROUND(E132*H132,2)</f>
        <v>0</v>
      </c>
      <c r="J132" s="170"/>
      <c r="K132" s="171">
        <f>ROUND(E132*J132,2)</f>
        <v>0</v>
      </c>
      <c r="L132" s="171">
        <v>21</v>
      </c>
      <c r="M132" s="171">
        <f>G132*(1+L132/100)</f>
        <v>0</v>
      </c>
      <c r="N132" s="171">
        <v>0</v>
      </c>
      <c r="O132" s="171">
        <f>ROUND(E132*N132,2)</f>
        <v>0</v>
      </c>
      <c r="P132" s="171">
        <v>0</v>
      </c>
      <c r="Q132" s="171">
        <f>ROUND(E132*P132,2)</f>
        <v>0</v>
      </c>
      <c r="R132" s="171"/>
      <c r="S132" s="171" t="s">
        <v>103</v>
      </c>
      <c r="T132" s="172" t="s">
        <v>104</v>
      </c>
      <c r="U132" s="156">
        <v>0</v>
      </c>
      <c r="V132" s="156">
        <f>ROUND(E132*U132,2)</f>
        <v>0</v>
      </c>
      <c r="W132" s="156"/>
      <c r="X132" s="156" t="s">
        <v>105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106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241" t="s">
        <v>216</v>
      </c>
      <c r="D133" s="242"/>
      <c r="E133" s="242"/>
      <c r="F133" s="242"/>
      <c r="G133" s="242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108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54"/>
      <c r="B134" s="155"/>
      <c r="C134" s="177" t="s">
        <v>217</v>
      </c>
      <c r="D134" s="157"/>
      <c r="E134" s="158">
        <v>26.25</v>
      </c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47"/>
      <c r="Z134" s="147"/>
      <c r="AA134" s="147"/>
      <c r="AB134" s="147"/>
      <c r="AC134" s="147"/>
      <c r="AD134" s="147"/>
      <c r="AE134" s="147"/>
      <c r="AF134" s="147"/>
      <c r="AG134" s="147" t="s">
        <v>110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239"/>
      <c r="D135" s="240"/>
      <c r="E135" s="240"/>
      <c r="F135" s="240"/>
      <c r="G135" s="240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111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x14ac:dyDescent="0.2">
      <c r="A136" s="3"/>
      <c r="B136" s="4"/>
      <c r="C136" s="178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AE136">
        <v>15</v>
      </c>
      <c r="AF136">
        <v>21</v>
      </c>
      <c r="AG136" t="s">
        <v>85</v>
      </c>
    </row>
    <row r="137" spans="1:60" x14ac:dyDescent="0.2">
      <c r="A137" s="150"/>
      <c r="B137" s="151" t="s">
        <v>29</v>
      </c>
      <c r="C137" s="179"/>
      <c r="D137" s="152"/>
      <c r="E137" s="153"/>
      <c r="F137" s="153"/>
      <c r="G137" s="174">
        <f>G8+G29+G46+G77+G93</f>
        <v>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AE137">
        <f>SUMIF(L7:L135,AE136,G7:G135)</f>
        <v>0</v>
      </c>
      <c r="AF137">
        <f>SUMIF(L7:L135,AF136,G7:G135)</f>
        <v>0</v>
      </c>
      <c r="AG137" t="s">
        <v>218</v>
      </c>
    </row>
    <row r="138" spans="1:60" x14ac:dyDescent="0.2">
      <c r="C138" s="180"/>
      <c r="D138" s="10"/>
      <c r="AG138" t="s">
        <v>219</v>
      </c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hsOfLQniQjXKTwnlCqsCwqjw0JGYEFMXpinBHHqj0D4ImaeAPWJWyqjlmciWiS1gBBMKYYNj9zgPQwzdaFvXw==" saltValue="dvA3SwbHRPNrkRSMo4aUMg==" spinCount="100000" sheet="1"/>
  <mergeCells count="89">
    <mergeCell ref="C24:G24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19:G19"/>
    <mergeCell ref="C22:G22"/>
    <mergeCell ref="C41:G41"/>
    <mergeCell ref="C25:G25"/>
    <mergeCell ref="C26:G26"/>
    <mergeCell ref="C28:G28"/>
    <mergeCell ref="C31:G31"/>
    <mergeCell ref="C33:G33"/>
    <mergeCell ref="C35:G35"/>
    <mergeCell ref="C36:G36"/>
    <mergeCell ref="C37:G37"/>
    <mergeCell ref="C38:G38"/>
    <mergeCell ref="C39:G39"/>
    <mergeCell ref="C40:G40"/>
    <mergeCell ref="C58:G58"/>
    <mergeCell ref="C42:G42"/>
    <mergeCell ref="C43:G43"/>
    <mergeCell ref="C45:G45"/>
    <mergeCell ref="C48:G48"/>
    <mergeCell ref="C49:G49"/>
    <mergeCell ref="C50:G50"/>
    <mergeCell ref="C51:G51"/>
    <mergeCell ref="C53:G53"/>
    <mergeCell ref="C55:G55"/>
    <mergeCell ref="C56:G56"/>
    <mergeCell ref="C57:G57"/>
    <mergeCell ref="C74:G74"/>
    <mergeCell ref="C60:G60"/>
    <mergeCell ref="C62:G62"/>
    <mergeCell ref="C63:G63"/>
    <mergeCell ref="C64:G64"/>
    <mergeCell ref="C66:G66"/>
    <mergeCell ref="C68:G68"/>
    <mergeCell ref="C69:G69"/>
    <mergeCell ref="C70:G70"/>
    <mergeCell ref="C71:G71"/>
    <mergeCell ref="C72:G72"/>
    <mergeCell ref="C73:G73"/>
    <mergeCell ref="C89:G89"/>
    <mergeCell ref="C76:G76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108:G108"/>
    <mergeCell ref="C90:G90"/>
    <mergeCell ref="C92:G92"/>
    <mergeCell ref="C95:G95"/>
    <mergeCell ref="C96:G96"/>
    <mergeCell ref="C97:G97"/>
    <mergeCell ref="C99:G99"/>
    <mergeCell ref="C101:G101"/>
    <mergeCell ref="C102:G102"/>
    <mergeCell ref="C103:G103"/>
    <mergeCell ref="C105:G105"/>
    <mergeCell ref="C107:G107"/>
    <mergeCell ref="C126:G126"/>
    <mergeCell ref="C109:G109"/>
    <mergeCell ref="C110:G110"/>
    <mergeCell ref="C112:G112"/>
    <mergeCell ref="C114:G114"/>
    <mergeCell ref="C115:G115"/>
    <mergeCell ref="C116:G116"/>
    <mergeCell ref="C118:G118"/>
    <mergeCell ref="C120:G120"/>
    <mergeCell ref="C121:G121"/>
    <mergeCell ref="C122:G122"/>
    <mergeCell ref="C124:G124"/>
    <mergeCell ref="C127:G127"/>
    <mergeCell ref="C128:G128"/>
    <mergeCell ref="C131:G131"/>
    <mergeCell ref="C133:G133"/>
    <mergeCell ref="C135:G135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1" customWidth="1"/>
    <col min="3" max="3" width="63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72</v>
      </c>
      <c r="B1" s="243"/>
      <c r="C1" s="243"/>
      <c r="D1" s="243"/>
      <c r="E1" s="243"/>
      <c r="F1" s="243"/>
      <c r="G1" s="243"/>
      <c r="AG1" t="s">
        <v>73</v>
      </c>
    </row>
    <row r="2" spans="1:60" ht="25.15" customHeight="1" x14ac:dyDescent="0.2">
      <c r="A2" s="139" t="s">
        <v>7</v>
      </c>
      <c r="B2" s="49" t="s">
        <v>44</v>
      </c>
      <c r="C2" s="244" t="s">
        <v>45</v>
      </c>
      <c r="D2" s="245"/>
      <c r="E2" s="245"/>
      <c r="F2" s="245"/>
      <c r="G2" s="246"/>
      <c r="AG2" t="s">
        <v>74</v>
      </c>
    </row>
    <row r="3" spans="1:60" ht="25.15" customHeight="1" x14ac:dyDescent="0.2">
      <c r="A3" s="139" t="s">
        <v>8</v>
      </c>
      <c r="B3" s="49" t="s">
        <v>48</v>
      </c>
      <c r="C3" s="244" t="s">
        <v>49</v>
      </c>
      <c r="D3" s="245"/>
      <c r="E3" s="245"/>
      <c r="F3" s="245"/>
      <c r="G3" s="246"/>
      <c r="AC3" s="121" t="s">
        <v>74</v>
      </c>
      <c r="AG3" t="s">
        <v>75</v>
      </c>
    </row>
    <row r="4" spans="1:60" ht="25.15" customHeight="1" x14ac:dyDescent="0.2">
      <c r="A4" s="140" t="s">
        <v>9</v>
      </c>
      <c r="B4" s="141" t="s">
        <v>52</v>
      </c>
      <c r="C4" s="247" t="s">
        <v>53</v>
      </c>
      <c r="D4" s="248"/>
      <c r="E4" s="248"/>
      <c r="F4" s="248"/>
      <c r="G4" s="249"/>
      <c r="AG4" t="s">
        <v>76</v>
      </c>
    </row>
    <row r="5" spans="1:60" x14ac:dyDescent="0.2">
      <c r="D5" s="10"/>
    </row>
    <row r="6" spans="1:60" ht="38.25" x14ac:dyDescent="0.2">
      <c r="A6" s="143" t="s">
        <v>77</v>
      </c>
      <c r="B6" s="145" t="s">
        <v>78</v>
      </c>
      <c r="C6" s="145" t="s">
        <v>79</v>
      </c>
      <c r="D6" s="144" t="s">
        <v>80</v>
      </c>
      <c r="E6" s="143" t="s">
        <v>81</v>
      </c>
      <c r="F6" s="142" t="s">
        <v>82</v>
      </c>
      <c r="G6" s="143" t="s">
        <v>29</v>
      </c>
      <c r="H6" s="146" t="s">
        <v>30</v>
      </c>
      <c r="I6" s="146" t="s">
        <v>83</v>
      </c>
      <c r="J6" s="146" t="s">
        <v>31</v>
      </c>
      <c r="K6" s="146" t="s">
        <v>84</v>
      </c>
      <c r="L6" s="146" t="s">
        <v>85</v>
      </c>
      <c r="M6" s="146" t="s">
        <v>86</v>
      </c>
      <c r="N6" s="146" t="s">
        <v>87</v>
      </c>
      <c r="O6" s="146" t="s">
        <v>88</v>
      </c>
      <c r="P6" s="146" t="s">
        <v>89</v>
      </c>
      <c r="Q6" s="146" t="s">
        <v>90</v>
      </c>
      <c r="R6" s="146" t="s">
        <v>91</v>
      </c>
      <c r="S6" s="146" t="s">
        <v>92</v>
      </c>
      <c r="T6" s="146" t="s">
        <v>93</v>
      </c>
      <c r="U6" s="146" t="s">
        <v>94</v>
      </c>
      <c r="V6" s="146" t="s">
        <v>95</v>
      </c>
      <c r="W6" s="146" t="s">
        <v>96</v>
      </c>
      <c r="X6" s="146" t="s">
        <v>97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98</v>
      </c>
      <c r="B8" s="161" t="s">
        <v>58</v>
      </c>
      <c r="C8" s="175" t="s">
        <v>59</v>
      </c>
      <c r="D8" s="162"/>
      <c r="E8" s="163"/>
      <c r="F8" s="164"/>
      <c r="G8" s="164">
        <f>SUMIF(AG9:AG16,"&lt;&gt;NOR",G9:G16)</f>
        <v>0</v>
      </c>
      <c r="H8" s="164"/>
      <c r="I8" s="164">
        <f>SUM(I9:I16)</f>
        <v>0</v>
      </c>
      <c r="J8" s="164"/>
      <c r="K8" s="164">
        <f>SUM(K9:K16)</f>
        <v>0</v>
      </c>
      <c r="L8" s="164"/>
      <c r="M8" s="164">
        <f>SUM(M9:M16)</f>
        <v>0</v>
      </c>
      <c r="N8" s="164"/>
      <c r="O8" s="164">
        <f>SUM(O9:O16)</f>
        <v>0</v>
      </c>
      <c r="P8" s="164"/>
      <c r="Q8" s="164">
        <f>SUM(Q9:Q16)</f>
        <v>0</v>
      </c>
      <c r="R8" s="164"/>
      <c r="S8" s="164"/>
      <c r="T8" s="165"/>
      <c r="U8" s="159"/>
      <c r="V8" s="159">
        <f>SUM(V9:V16)</f>
        <v>0</v>
      </c>
      <c r="W8" s="159"/>
      <c r="X8" s="159"/>
      <c r="AG8" t="s">
        <v>99</v>
      </c>
    </row>
    <row r="9" spans="1:60" ht="33.75" outlineLevel="1" x14ac:dyDescent="0.2">
      <c r="A9" s="166">
        <v>1</v>
      </c>
      <c r="B9" s="167" t="s">
        <v>220</v>
      </c>
      <c r="C9" s="176" t="s">
        <v>221</v>
      </c>
      <c r="D9" s="168" t="s">
        <v>222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163</v>
      </c>
      <c r="T9" s="172" t="s">
        <v>172</v>
      </c>
      <c r="U9" s="156">
        <v>0</v>
      </c>
      <c r="V9" s="156">
        <f>ROUND(E9*U9,2)</f>
        <v>0</v>
      </c>
      <c r="W9" s="156"/>
      <c r="X9" s="156" t="s">
        <v>223</v>
      </c>
      <c r="Y9" s="147"/>
      <c r="Z9" s="147"/>
      <c r="AA9" s="147"/>
      <c r="AB9" s="147"/>
      <c r="AC9" s="147"/>
      <c r="AD9" s="147"/>
      <c r="AE9" s="147"/>
      <c r="AF9" s="147"/>
      <c r="AG9" s="147" t="s">
        <v>224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250"/>
      <c r="D10" s="251"/>
      <c r="E10" s="251"/>
      <c r="F10" s="251"/>
      <c r="G10" s="251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111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6">
        <v>2</v>
      </c>
      <c r="B11" s="167" t="s">
        <v>225</v>
      </c>
      <c r="C11" s="176" t="s">
        <v>226</v>
      </c>
      <c r="D11" s="168" t="s">
        <v>222</v>
      </c>
      <c r="E11" s="169">
        <v>1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1"/>
      <c r="S11" s="171" t="s">
        <v>163</v>
      </c>
      <c r="T11" s="172" t="s">
        <v>172</v>
      </c>
      <c r="U11" s="156">
        <v>0</v>
      </c>
      <c r="V11" s="156">
        <f>ROUND(E11*U11,2)</f>
        <v>0</v>
      </c>
      <c r="W11" s="156"/>
      <c r="X11" s="156" t="s">
        <v>223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224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250"/>
      <c r="D12" s="251"/>
      <c r="E12" s="251"/>
      <c r="F12" s="251"/>
      <c r="G12" s="251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111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6">
        <v>3</v>
      </c>
      <c r="B13" s="167" t="s">
        <v>227</v>
      </c>
      <c r="C13" s="176" t="s">
        <v>228</v>
      </c>
      <c r="D13" s="168" t="s">
        <v>222</v>
      </c>
      <c r="E13" s="169">
        <v>1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1"/>
      <c r="S13" s="171" t="s">
        <v>163</v>
      </c>
      <c r="T13" s="172" t="s">
        <v>172</v>
      </c>
      <c r="U13" s="156">
        <v>0</v>
      </c>
      <c r="V13" s="156">
        <f>ROUND(E13*U13,2)</f>
        <v>0</v>
      </c>
      <c r="W13" s="156"/>
      <c r="X13" s="156" t="s">
        <v>223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224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250"/>
      <c r="D14" s="251"/>
      <c r="E14" s="251"/>
      <c r="F14" s="251"/>
      <c r="G14" s="251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111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6">
        <v>4</v>
      </c>
      <c r="B15" s="167" t="s">
        <v>229</v>
      </c>
      <c r="C15" s="176" t="s">
        <v>230</v>
      </c>
      <c r="D15" s="168" t="s">
        <v>222</v>
      </c>
      <c r="E15" s="169">
        <v>1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1"/>
      <c r="S15" s="171" t="s">
        <v>163</v>
      </c>
      <c r="T15" s="172" t="s">
        <v>172</v>
      </c>
      <c r="U15" s="156">
        <v>0</v>
      </c>
      <c r="V15" s="156">
        <f>ROUND(E15*U15,2)</f>
        <v>0</v>
      </c>
      <c r="W15" s="156"/>
      <c r="X15" s="156" t="s">
        <v>223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224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250"/>
      <c r="D16" s="251"/>
      <c r="E16" s="251"/>
      <c r="F16" s="251"/>
      <c r="G16" s="251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111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60" t="s">
        <v>98</v>
      </c>
      <c r="B17" s="161" t="s">
        <v>70</v>
      </c>
      <c r="C17" s="175" t="s">
        <v>28</v>
      </c>
      <c r="D17" s="162"/>
      <c r="E17" s="163"/>
      <c r="F17" s="164"/>
      <c r="G17" s="164">
        <f>SUMIF(AG18:AG69,"&lt;&gt;NOR",G18:G69)</f>
        <v>0</v>
      </c>
      <c r="H17" s="164"/>
      <c r="I17" s="164">
        <f>SUM(I18:I69)</f>
        <v>0</v>
      </c>
      <c r="J17" s="164"/>
      <c r="K17" s="164">
        <f>SUM(K18:K69)</f>
        <v>0</v>
      </c>
      <c r="L17" s="164"/>
      <c r="M17" s="164">
        <f>SUM(M18:M69)</f>
        <v>0</v>
      </c>
      <c r="N17" s="164"/>
      <c r="O17" s="164">
        <f>SUM(O18:O69)</f>
        <v>0</v>
      </c>
      <c r="P17" s="164"/>
      <c r="Q17" s="164">
        <f>SUM(Q18:Q69)</f>
        <v>0</v>
      </c>
      <c r="R17" s="164"/>
      <c r="S17" s="164"/>
      <c r="T17" s="165"/>
      <c r="U17" s="159"/>
      <c r="V17" s="159">
        <f>SUM(V18:V69)</f>
        <v>0</v>
      </c>
      <c r="W17" s="159"/>
      <c r="X17" s="159"/>
      <c r="AG17" t="s">
        <v>99</v>
      </c>
    </row>
    <row r="18" spans="1:60" outlineLevel="1" x14ac:dyDescent="0.2">
      <c r="A18" s="166">
        <v>5</v>
      </c>
      <c r="B18" s="167" t="s">
        <v>231</v>
      </c>
      <c r="C18" s="176" t="s">
        <v>232</v>
      </c>
      <c r="D18" s="168" t="s">
        <v>233</v>
      </c>
      <c r="E18" s="169">
        <v>1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1"/>
      <c r="S18" s="171" t="s">
        <v>103</v>
      </c>
      <c r="T18" s="172" t="s">
        <v>172</v>
      </c>
      <c r="U18" s="156">
        <v>0</v>
      </c>
      <c r="V18" s="156">
        <f>ROUND(E18*U18,2)</f>
        <v>0</v>
      </c>
      <c r="W18" s="156"/>
      <c r="X18" s="156" t="s">
        <v>105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106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54"/>
      <c r="B19" s="155"/>
      <c r="C19" s="241" t="s">
        <v>234</v>
      </c>
      <c r="D19" s="242"/>
      <c r="E19" s="242"/>
      <c r="F19" s="242"/>
      <c r="G19" s="242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108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73" t="str">
        <f>C19</f>
        <v>zahrnuje veškeré náklady spojené s objednatelem požadovanými zkouškami. Zkoušky v předepsaném počtu dle platných ČSN, EN, TP a TKP na jednotlivé pracovní úkony.</v>
      </c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239"/>
      <c r="D20" s="240"/>
      <c r="E20" s="240"/>
      <c r="F20" s="240"/>
      <c r="G20" s="240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111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6">
        <v>6</v>
      </c>
      <c r="B21" s="167" t="s">
        <v>235</v>
      </c>
      <c r="C21" s="176" t="s">
        <v>236</v>
      </c>
      <c r="D21" s="168" t="s">
        <v>233</v>
      </c>
      <c r="E21" s="169">
        <v>1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1"/>
      <c r="S21" s="171" t="s">
        <v>103</v>
      </c>
      <c r="T21" s="172" t="s">
        <v>172</v>
      </c>
      <c r="U21" s="156">
        <v>0</v>
      </c>
      <c r="V21" s="156">
        <f>ROUND(E21*U21,2)</f>
        <v>0</v>
      </c>
      <c r="W21" s="156"/>
      <c r="X21" s="156" t="s">
        <v>105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106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54"/>
      <c r="B22" s="155"/>
      <c r="C22" s="241" t="s">
        <v>234</v>
      </c>
      <c r="D22" s="242"/>
      <c r="E22" s="242"/>
      <c r="F22" s="242"/>
      <c r="G22" s="242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108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73" t="str">
        <f>C22</f>
        <v>zahrnuje veškeré náklady spojené s objednatelem požadovanými zkouškami. Zkoušky v předepsaném počtu dle platných ČSN, EN, TP a TKP na jednotlivé pracovní úkony.</v>
      </c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239"/>
      <c r="D23" s="240"/>
      <c r="E23" s="240"/>
      <c r="F23" s="240"/>
      <c r="G23" s="240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47"/>
      <c r="Z23" s="147"/>
      <c r="AA23" s="147"/>
      <c r="AB23" s="147"/>
      <c r="AC23" s="147"/>
      <c r="AD23" s="147"/>
      <c r="AE23" s="147"/>
      <c r="AF23" s="147"/>
      <c r="AG23" s="147" t="s">
        <v>111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6">
        <v>7</v>
      </c>
      <c r="B24" s="167" t="s">
        <v>237</v>
      </c>
      <c r="C24" s="176" t="s">
        <v>238</v>
      </c>
      <c r="D24" s="168" t="s">
        <v>233</v>
      </c>
      <c r="E24" s="169">
        <v>1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1"/>
      <c r="S24" s="171" t="s">
        <v>103</v>
      </c>
      <c r="T24" s="172" t="s">
        <v>172</v>
      </c>
      <c r="U24" s="156">
        <v>0</v>
      </c>
      <c r="V24" s="156">
        <f>ROUND(E24*U24,2)</f>
        <v>0</v>
      </c>
      <c r="W24" s="156"/>
      <c r="X24" s="156" t="s">
        <v>105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106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78.75" outlineLevel="1" x14ac:dyDescent="0.2">
      <c r="A25" s="154"/>
      <c r="B25" s="155"/>
      <c r="C25" s="241" t="s">
        <v>239</v>
      </c>
      <c r="D25" s="242"/>
      <c r="E25" s="242"/>
      <c r="F25" s="242"/>
      <c r="G25" s="242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108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73" t="str">
        <f>C25</f>
        <v>zahrnuje veškeré náklady spojené s objednatelem požadovanými zařízeními. Vyřízení zvláštního užívání. Veškeré přechodné svislé i vodorovné dopravní značení, dopravní zařízení, výstražné vozíky,montáž, demontáž, pronájem, pravidelnou kontrolu, údržbu, servis, přemisťování, přeznačování a manipulaci s nimi a zajištění inženýrské činnosti pro projednání DIO. Definitivní řešení provizorního dopravního opatření si zajistí zhotovitel stavby včetně detailního projednání a patřičných rozhodnutí s ohledem na skutečnou dopravní situaci a skutečné omezení dopravy v daných časových horizontech,včetně zajištění provizorních pěších tras. Náklady spojené se zajištěním uzavírek a stanovení místní úpravy na PK vč. související inženýrské činnoti dle PD a požadavků objednatele během výstavby. Zajištění uvedení využitého pozemku pro příjezd na stavbu do původního stavu</v>
      </c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39"/>
      <c r="D26" s="240"/>
      <c r="E26" s="240"/>
      <c r="F26" s="240"/>
      <c r="G26" s="240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47"/>
      <c r="Z26" s="147"/>
      <c r="AA26" s="147"/>
      <c r="AB26" s="147"/>
      <c r="AC26" s="147"/>
      <c r="AD26" s="147"/>
      <c r="AE26" s="147"/>
      <c r="AF26" s="147"/>
      <c r="AG26" s="147" t="s">
        <v>111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66">
        <v>8</v>
      </c>
      <c r="B27" s="167" t="s">
        <v>240</v>
      </c>
      <c r="C27" s="176" t="s">
        <v>241</v>
      </c>
      <c r="D27" s="168" t="s">
        <v>233</v>
      </c>
      <c r="E27" s="169">
        <v>1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1"/>
      <c r="S27" s="171" t="s">
        <v>103</v>
      </c>
      <c r="T27" s="172" t="s">
        <v>172</v>
      </c>
      <c r="U27" s="156">
        <v>0</v>
      </c>
      <c r="V27" s="156">
        <f>ROUND(E27*U27,2)</f>
        <v>0</v>
      </c>
      <c r="W27" s="156"/>
      <c r="X27" s="156" t="s">
        <v>105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106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54"/>
      <c r="B28" s="155"/>
      <c r="C28" s="241" t="s">
        <v>242</v>
      </c>
      <c r="D28" s="242"/>
      <c r="E28" s="242"/>
      <c r="F28" s="242"/>
      <c r="G28" s="242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108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73" t="str">
        <f>C28</f>
        <v>zahrnuje veškeré náklady spojené s objednatelem požadovanými zařízeními. Ochrana stávajících sítí technické infrastruktury na staveništi a zajištění stability</v>
      </c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237" t="s">
        <v>243</v>
      </c>
      <c r="D29" s="238"/>
      <c r="E29" s="238"/>
      <c r="F29" s="238"/>
      <c r="G29" s="238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47"/>
      <c r="Z29" s="147"/>
      <c r="AA29" s="147"/>
      <c r="AB29" s="147"/>
      <c r="AC29" s="147"/>
      <c r="AD29" s="147"/>
      <c r="AE29" s="147"/>
      <c r="AF29" s="147"/>
      <c r="AG29" s="147" t="s">
        <v>108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239"/>
      <c r="D30" s="240"/>
      <c r="E30" s="240"/>
      <c r="F30" s="240"/>
      <c r="G30" s="240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47"/>
      <c r="Z30" s="147"/>
      <c r="AA30" s="147"/>
      <c r="AB30" s="147"/>
      <c r="AC30" s="147"/>
      <c r="AD30" s="147"/>
      <c r="AE30" s="147"/>
      <c r="AF30" s="147"/>
      <c r="AG30" s="147" t="s">
        <v>111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66">
        <v>9</v>
      </c>
      <c r="B31" s="167" t="s">
        <v>244</v>
      </c>
      <c r="C31" s="176" t="s">
        <v>245</v>
      </c>
      <c r="D31" s="168" t="s">
        <v>233</v>
      </c>
      <c r="E31" s="169">
        <v>1</v>
      </c>
      <c r="F31" s="170"/>
      <c r="G31" s="171">
        <f>ROUND(E31*F31,2)</f>
        <v>0</v>
      </c>
      <c r="H31" s="170"/>
      <c r="I31" s="171">
        <f>ROUND(E31*H31,2)</f>
        <v>0</v>
      </c>
      <c r="J31" s="170"/>
      <c r="K31" s="171">
        <f>ROUND(E31*J31,2)</f>
        <v>0</v>
      </c>
      <c r="L31" s="171">
        <v>21</v>
      </c>
      <c r="M31" s="171">
        <f>G31*(1+L31/100)</f>
        <v>0</v>
      </c>
      <c r="N31" s="171">
        <v>0</v>
      </c>
      <c r="O31" s="171">
        <f>ROUND(E31*N31,2)</f>
        <v>0</v>
      </c>
      <c r="P31" s="171">
        <v>0</v>
      </c>
      <c r="Q31" s="171">
        <f>ROUND(E31*P31,2)</f>
        <v>0</v>
      </c>
      <c r="R31" s="171"/>
      <c r="S31" s="171" t="s">
        <v>103</v>
      </c>
      <c r="T31" s="172" t="s">
        <v>172</v>
      </c>
      <c r="U31" s="156">
        <v>0</v>
      </c>
      <c r="V31" s="156">
        <f>ROUND(E31*U31,2)</f>
        <v>0</v>
      </c>
      <c r="W31" s="156"/>
      <c r="X31" s="156" t="s">
        <v>105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106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outlineLevel="1" x14ac:dyDescent="0.2">
      <c r="A32" s="154"/>
      <c r="B32" s="155"/>
      <c r="C32" s="241" t="s">
        <v>246</v>
      </c>
      <c r="D32" s="242"/>
      <c r="E32" s="242"/>
      <c r="F32" s="242"/>
      <c r="G32" s="242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47"/>
      <c r="Z32" s="147"/>
      <c r="AA32" s="147"/>
      <c r="AB32" s="147"/>
      <c r="AC32" s="147"/>
      <c r="AD32" s="147"/>
      <c r="AE32" s="147"/>
      <c r="AF32" s="147"/>
      <c r="AG32" s="147" t="s">
        <v>108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73" t="str">
        <f>C32</f>
        <v>zahrnuje veškeré náklady spojené s objednatelem požadovanými pracemi. Vytyčení inženýrských sítí.. Vytyčení sítí po realizaci. Vytyčení stožárů</v>
      </c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239"/>
      <c r="D33" s="240"/>
      <c r="E33" s="240"/>
      <c r="F33" s="240"/>
      <c r="G33" s="240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47"/>
      <c r="Z33" s="147"/>
      <c r="AA33" s="147"/>
      <c r="AB33" s="147"/>
      <c r="AC33" s="147"/>
      <c r="AD33" s="147"/>
      <c r="AE33" s="147"/>
      <c r="AF33" s="147"/>
      <c r="AG33" s="147" t="s">
        <v>111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66">
        <v>10</v>
      </c>
      <c r="B34" s="167" t="s">
        <v>247</v>
      </c>
      <c r="C34" s="176" t="s">
        <v>248</v>
      </c>
      <c r="D34" s="168" t="s">
        <v>233</v>
      </c>
      <c r="E34" s="169">
        <v>1</v>
      </c>
      <c r="F34" s="170"/>
      <c r="G34" s="171">
        <f>ROUND(E34*F34,2)</f>
        <v>0</v>
      </c>
      <c r="H34" s="170"/>
      <c r="I34" s="171">
        <f>ROUND(E34*H34,2)</f>
        <v>0</v>
      </c>
      <c r="J34" s="170"/>
      <c r="K34" s="171">
        <f>ROUND(E34*J34,2)</f>
        <v>0</v>
      </c>
      <c r="L34" s="171">
        <v>21</v>
      </c>
      <c r="M34" s="171">
        <f>G34*(1+L34/100)</f>
        <v>0</v>
      </c>
      <c r="N34" s="171">
        <v>0</v>
      </c>
      <c r="O34" s="171">
        <f>ROUND(E34*N34,2)</f>
        <v>0</v>
      </c>
      <c r="P34" s="171">
        <v>0</v>
      </c>
      <c r="Q34" s="171">
        <f>ROUND(E34*P34,2)</f>
        <v>0</v>
      </c>
      <c r="R34" s="171"/>
      <c r="S34" s="171" t="s">
        <v>103</v>
      </c>
      <c r="T34" s="172" t="s">
        <v>172</v>
      </c>
      <c r="U34" s="156">
        <v>0</v>
      </c>
      <c r="V34" s="156">
        <f>ROUND(E34*U34,2)</f>
        <v>0</v>
      </c>
      <c r="W34" s="156"/>
      <c r="X34" s="156" t="s">
        <v>105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106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54"/>
      <c r="B35" s="155"/>
      <c r="C35" s="241" t="s">
        <v>249</v>
      </c>
      <c r="D35" s="242"/>
      <c r="E35" s="242"/>
      <c r="F35" s="242"/>
      <c r="G35" s="242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108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73" t="str">
        <f>C35</f>
        <v>zahrnuje veškeré náklady spojené s objednatelem požadovanými pracemi. Dokumentace skutečného provedení stavby s obsahem dle platné legislativy.</v>
      </c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239"/>
      <c r="D36" s="240"/>
      <c r="E36" s="240"/>
      <c r="F36" s="240"/>
      <c r="G36" s="240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47"/>
      <c r="Z36" s="147"/>
      <c r="AA36" s="147"/>
      <c r="AB36" s="147"/>
      <c r="AC36" s="147"/>
      <c r="AD36" s="147"/>
      <c r="AE36" s="147"/>
      <c r="AF36" s="147"/>
      <c r="AG36" s="147" t="s">
        <v>111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66">
        <v>11</v>
      </c>
      <c r="B37" s="167" t="s">
        <v>250</v>
      </c>
      <c r="C37" s="176" t="s">
        <v>251</v>
      </c>
      <c r="D37" s="168" t="s">
        <v>233</v>
      </c>
      <c r="E37" s="169">
        <v>1</v>
      </c>
      <c r="F37" s="170"/>
      <c r="G37" s="171">
        <f>ROUND(E37*F37,2)</f>
        <v>0</v>
      </c>
      <c r="H37" s="170"/>
      <c r="I37" s="171">
        <f>ROUND(E37*H37,2)</f>
        <v>0</v>
      </c>
      <c r="J37" s="170"/>
      <c r="K37" s="171">
        <f>ROUND(E37*J37,2)</f>
        <v>0</v>
      </c>
      <c r="L37" s="171">
        <v>21</v>
      </c>
      <c r="M37" s="171">
        <f>G37*(1+L37/100)</f>
        <v>0</v>
      </c>
      <c r="N37" s="171">
        <v>0</v>
      </c>
      <c r="O37" s="171">
        <f>ROUND(E37*N37,2)</f>
        <v>0</v>
      </c>
      <c r="P37" s="171">
        <v>0</v>
      </c>
      <c r="Q37" s="171">
        <f>ROUND(E37*P37,2)</f>
        <v>0</v>
      </c>
      <c r="R37" s="171"/>
      <c r="S37" s="171" t="s">
        <v>103</v>
      </c>
      <c r="T37" s="172" t="s">
        <v>172</v>
      </c>
      <c r="U37" s="156">
        <v>0</v>
      </c>
      <c r="V37" s="156">
        <f>ROUND(E37*U37,2)</f>
        <v>0</v>
      </c>
      <c r="W37" s="156"/>
      <c r="X37" s="156" t="s">
        <v>105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106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54"/>
      <c r="B38" s="155"/>
      <c r="C38" s="241" t="s">
        <v>249</v>
      </c>
      <c r="D38" s="242"/>
      <c r="E38" s="242"/>
      <c r="F38" s="242"/>
      <c r="G38" s="242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108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73" t="str">
        <f>C38</f>
        <v>zahrnuje veškeré náklady spojené s objednatelem požadovanými pracemi. Dokumentace skutečného provedení stavby s obsahem dle platné legislativy.</v>
      </c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239"/>
      <c r="D39" s="240"/>
      <c r="E39" s="240"/>
      <c r="F39" s="240"/>
      <c r="G39" s="240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47"/>
      <c r="Z39" s="147"/>
      <c r="AA39" s="147"/>
      <c r="AB39" s="147"/>
      <c r="AC39" s="147"/>
      <c r="AD39" s="147"/>
      <c r="AE39" s="147"/>
      <c r="AF39" s="147"/>
      <c r="AG39" s="147" t="s">
        <v>111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66">
        <v>12</v>
      </c>
      <c r="B40" s="167" t="s">
        <v>252</v>
      </c>
      <c r="C40" s="176" t="s">
        <v>253</v>
      </c>
      <c r="D40" s="168" t="s">
        <v>233</v>
      </c>
      <c r="E40" s="169">
        <v>1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71">
        <v>0</v>
      </c>
      <c r="O40" s="171">
        <f>ROUND(E40*N40,2)</f>
        <v>0</v>
      </c>
      <c r="P40" s="171">
        <v>0</v>
      </c>
      <c r="Q40" s="171">
        <f>ROUND(E40*P40,2)</f>
        <v>0</v>
      </c>
      <c r="R40" s="171"/>
      <c r="S40" s="171" t="s">
        <v>103</v>
      </c>
      <c r="T40" s="172" t="s">
        <v>172</v>
      </c>
      <c r="U40" s="156">
        <v>0</v>
      </c>
      <c r="V40" s="156">
        <f>ROUND(E40*U40,2)</f>
        <v>0</v>
      </c>
      <c r="W40" s="156"/>
      <c r="X40" s="156" t="s">
        <v>105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106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241" t="s">
        <v>125</v>
      </c>
      <c r="D41" s="242"/>
      <c r="E41" s="242"/>
      <c r="F41" s="242"/>
      <c r="G41" s="242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47"/>
      <c r="Z41" s="147"/>
      <c r="AA41" s="147"/>
      <c r="AB41" s="147"/>
      <c r="AC41" s="147"/>
      <c r="AD41" s="147"/>
      <c r="AE41" s="147"/>
      <c r="AF41" s="147"/>
      <c r="AG41" s="147" t="s">
        <v>108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237" t="s">
        <v>254</v>
      </c>
      <c r="D42" s="238"/>
      <c r="E42" s="238"/>
      <c r="F42" s="238"/>
      <c r="G42" s="238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47"/>
      <c r="Z42" s="147"/>
      <c r="AA42" s="147"/>
      <c r="AB42" s="147"/>
      <c r="AC42" s="147"/>
      <c r="AD42" s="147"/>
      <c r="AE42" s="147"/>
      <c r="AF42" s="147"/>
      <c r="AG42" s="147" t="s">
        <v>108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237" t="s">
        <v>255</v>
      </c>
      <c r="D43" s="238"/>
      <c r="E43" s="238"/>
      <c r="F43" s="238"/>
      <c r="G43" s="238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47"/>
      <c r="Z43" s="147"/>
      <c r="AA43" s="147"/>
      <c r="AB43" s="147"/>
      <c r="AC43" s="147"/>
      <c r="AD43" s="147"/>
      <c r="AE43" s="147"/>
      <c r="AF43" s="147"/>
      <c r="AG43" s="147" t="s">
        <v>108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73" t="str">
        <f>C43</f>
        <v>- zadavatelem specifikované výstupy (fotografie v papírovém a digitálním formátu) v požadovaném počtu</v>
      </c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237" t="s">
        <v>256</v>
      </c>
      <c r="D44" s="238"/>
      <c r="E44" s="238"/>
      <c r="F44" s="238"/>
      <c r="G44" s="238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47"/>
      <c r="Z44" s="147"/>
      <c r="AA44" s="147"/>
      <c r="AB44" s="147"/>
      <c r="AC44" s="147"/>
      <c r="AD44" s="147"/>
      <c r="AE44" s="147"/>
      <c r="AF44" s="147"/>
      <c r="AG44" s="147" t="s">
        <v>108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237" t="s">
        <v>257</v>
      </c>
      <c r="D45" s="238"/>
      <c r="E45" s="238"/>
      <c r="F45" s="238"/>
      <c r="G45" s="238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47"/>
      <c r="Z45" s="147"/>
      <c r="AA45" s="147"/>
      <c r="AB45" s="147"/>
      <c r="AC45" s="147"/>
      <c r="AD45" s="147"/>
      <c r="AE45" s="147"/>
      <c r="AF45" s="147"/>
      <c r="AG45" s="147" t="s">
        <v>108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239"/>
      <c r="D46" s="240"/>
      <c r="E46" s="240"/>
      <c r="F46" s="240"/>
      <c r="G46" s="240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47"/>
      <c r="Z46" s="147"/>
      <c r="AA46" s="147"/>
      <c r="AB46" s="147"/>
      <c r="AC46" s="147"/>
      <c r="AD46" s="147"/>
      <c r="AE46" s="147"/>
      <c r="AF46" s="147"/>
      <c r="AG46" s="147" t="s">
        <v>111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66">
        <v>13</v>
      </c>
      <c r="B47" s="167" t="s">
        <v>258</v>
      </c>
      <c r="C47" s="176" t="s">
        <v>259</v>
      </c>
      <c r="D47" s="168" t="s">
        <v>233</v>
      </c>
      <c r="E47" s="169">
        <v>1</v>
      </c>
      <c r="F47" s="170"/>
      <c r="G47" s="171">
        <f>ROUND(E47*F47,2)</f>
        <v>0</v>
      </c>
      <c r="H47" s="170"/>
      <c r="I47" s="171">
        <f>ROUND(E47*H47,2)</f>
        <v>0</v>
      </c>
      <c r="J47" s="170"/>
      <c r="K47" s="171">
        <f>ROUND(E47*J47,2)</f>
        <v>0</v>
      </c>
      <c r="L47" s="171">
        <v>21</v>
      </c>
      <c r="M47" s="171">
        <f>G47*(1+L47/100)</f>
        <v>0</v>
      </c>
      <c r="N47" s="171">
        <v>0</v>
      </c>
      <c r="O47" s="171">
        <f>ROUND(E47*N47,2)</f>
        <v>0</v>
      </c>
      <c r="P47" s="171">
        <v>0</v>
      </c>
      <c r="Q47" s="171">
        <f>ROUND(E47*P47,2)</f>
        <v>0</v>
      </c>
      <c r="R47" s="171"/>
      <c r="S47" s="171" t="s">
        <v>103</v>
      </c>
      <c r="T47" s="172" t="s">
        <v>172</v>
      </c>
      <c r="U47" s="156">
        <v>0</v>
      </c>
      <c r="V47" s="156">
        <f>ROUND(E47*U47,2)</f>
        <v>0</v>
      </c>
      <c r="W47" s="156"/>
      <c r="X47" s="156" t="s">
        <v>105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106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241" t="s">
        <v>125</v>
      </c>
      <c r="D48" s="242"/>
      <c r="E48" s="242"/>
      <c r="F48" s="242"/>
      <c r="G48" s="242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47"/>
      <c r="Z48" s="147"/>
      <c r="AA48" s="147"/>
      <c r="AB48" s="147"/>
      <c r="AC48" s="147"/>
      <c r="AD48" s="147"/>
      <c r="AE48" s="147"/>
      <c r="AF48" s="147"/>
      <c r="AG48" s="147" t="s">
        <v>108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237" t="s">
        <v>260</v>
      </c>
      <c r="D49" s="238"/>
      <c r="E49" s="238"/>
      <c r="F49" s="238"/>
      <c r="G49" s="238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47"/>
      <c r="Z49" s="147"/>
      <c r="AA49" s="147"/>
      <c r="AB49" s="147"/>
      <c r="AC49" s="147"/>
      <c r="AD49" s="147"/>
      <c r="AE49" s="147"/>
      <c r="AF49" s="147"/>
      <c r="AG49" s="147" t="s">
        <v>108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237" t="s">
        <v>261</v>
      </c>
      <c r="D50" s="238"/>
      <c r="E50" s="238"/>
      <c r="F50" s="238"/>
      <c r="G50" s="238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47"/>
      <c r="Z50" s="147"/>
      <c r="AA50" s="147"/>
      <c r="AB50" s="147"/>
      <c r="AC50" s="147"/>
      <c r="AD50" s="147"/>
      <c r="AE50" s="147"/>
      <c r="AF50" s="147"/>
      <c r="AG50" s="147" t="s">
        <v>108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237" t="s">
        <v>262</v>
      </c>
      <c r="D51" s="238"/>
      <c r="E51" s="238"/>
      <c r="F51" s="238"/>
      <c r="G51" s="238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47"/>
      <c r="Z51" s="147"/>
      <c r="AA51" s="147"/>
      <c r="AB51" s="147"/>
      <c r="AC51" s="147"/>
      <c r="AD51" s="147"/>
      <c r="AE51" s="147"/>
      <c r="AF51" s="147"/>
      <c r="AG51" s="147" t="s">
        <v>108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237" t="s">
        <v>263</v>
      </c>
      <c r="D52" s="238"/>
      <c r="E52" s="238"/>
      <c r="F52" s="238"/>
      <c r="G52" s="238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47"/>
      <c r="Z52" s="147"/>
      <c r="AA52" s="147"/>
      <c r="AB52" s="147"/>
      <c r="AC52" s="147"/>
      <c r="AD52" s="147"/>
      <c r="AE52" s="147"/>
      <c r="AF52" s="147"/>
      <c r="AG52" s="147" t="s">
        <v>108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237" t="s">
        <v>264</v>
      </c>
      <c r="D53" s="238"/>
      <c r="E53" s="238"/>
      <c r="F53" s="238"/>
      <c r="G53" s="238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47"/>
      <c r="Z53" s="147"/>
      <c r="AA53" s="147"/>
      <c r="AB53" s="147"/>
      <c r="AC53" s="147"/>
      <c r="AD53" s="147"/>
      <c r="AE53" s="147"/>
      <c r="AF53" s="147"/>
      <c r="AG53" s="147" t="s">
        <v>108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239"/>
      <c r="D54" s="240"/>
      <c r="E54" s="240"/>
      <c r="F54" s="240"/>
      <c r="G54" s="240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47"/>
      <c r="Z54" s="147"/>
      <c r="AA54" s="147"/>
      <c r="AB54" s="147"/>
      <c r="AC54" s="147"/>
      <c r="AD54" s="147"/>
      <c r="AE54" s="147"/>
      <c r="AF54" s="147"/>
      <c r="AG54" s="147" t="s">
        <v>111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66">
        <v>14</v>
      </c>
      <c r="B55" s="167" t="s">
        <v>265</v>
      </c>
      <c r="C55" s="176" t="s">
        <v>266</v>
      </c>
      <c r="D55" s="168" t="s">
        <v>233</v>
      </c>
      <c r="E55" s="169">
        <v>1</v>
      </c>
      <c r="F55" s="170"/>
      <c r="G55" s="171">
        <f>ROUND(E55*F55,2)</f>
        <v>0</v>
      </c>
      <c r="H55" s="170"/>
      <c r="I55" s="171">
        <f>ROUND(E55*H55,2)</f>
        <v>0</v>
      </c>
      <c r="J55" s="170"/>
      <c r="K55" s="171">
        <f>ROUND(E55*J55,2)</f>
        <v>0</v>
      </c>
      <c r="L55" s="171">
        <v>21</v>
      </c>
      <c r="M55" s="171">
        <f>G55*(1+L55/100)</f>
        <v>0</v>
      </c>
      <c r="N55" s="171">
        <v>0</v>
      </c>
      <c r="O55" s="171">
        <f>ROUND(E55*N55,2)</f>
        <v>0</v>
      </c>
      <c r="P55" s="171">
        <v>0</v>
      </c>
      <c r="Q55" s="171">
        <f>ROUND(E55*P55,2)</f>
        <v>0</v>
      </c>
      <c r="R55" s="171"/>
      <c r="S55" s="171" t="s">
        <v>103</v>
      </c>
      <c r="T55" s="172" t="s">
        <v>172</v>
      </c>
      <c r="U55" s="156">
        <v>0</v>
      </c>
      <c r="V55" s="156">
        <f>ROUND(E55*U55,2)</f>
        <v>0</v>
      </c>
      <c r="W55" s="156"/>
      <c r="X55" s="156" t="s">
        <v>105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106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241" t="s">
        <v>267</v>
      </c>
      <c r="D56" s="242"/>
      <c r="E56" s="242"/>
      <c r="F56" s="242"/>
      <c r="G56" s="242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47"/>
      <c r="Z56" s="147"/>
      <c r="AA56" s="147"/>
      <c r="AB56" s="147"/>
      <c r="AC56" s="147"/>
      <c r="AD56" s="147"/>
      <c r="AE56" s="147"/>
      <c r="AF56" s="147"/>
      <c r="AG56" s="147" t="s">
        <v>108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73" t="str">
        <f>C56</f>
        <v>zahrnuje objednatelem povolené náklady na pořízení (event. pronájem), provozování, udržování a likvidaci zhotovitelova zařízení</v>
      </c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239"/>
      <c r="D57" s="240"/>
      <c r="E57" s="240"/>
      <c r="F57" s="240"/>
      <c r="G57" s="240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47"/>
      <c r="Z57" s="147"/>
      <c r="AA57" s="147"/>
      <c r="AB57" s="147"/>
      <c r="AC57" s="147"/>
      <c r="AD57" s="147"/>
      <c r="AE57" s="147"/>
      <c r="AF57" s="147"/>
      <c r="AG57" s="147" t="s">
        <v>111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6">
        <v>15</v>
      </c>
      <c r="B58" s="167" t="s">
        <v>268</v>
      </c>
      <c r="C58" s="176" t="s">
        <v>269</v>
      </c>
      <c r="D58" s="168" t="s">
        <v>233</v>
      </c>
      <c r="E58" s="169">
        <v>1</v>
      </c>
      <c r="F58" s="170"/>
      <c r="G58" s="171">
        <f>ROUND(E58*F58,2)</f>
        <v>0</v>
      </c>
      <c r="H58" s="170"/>
      <c r="I58" s="171">
        <f>ROUND(E58*H58,2)</f>
        <v>0</v>
      </c>
      <c r="J58" s="170"/>
      <c r="K58" s="171">
        <f>ROUND(E58*J58,2)</f>
        <v>0</v>
      </c>
      <c r="L58" s="171">
        <v>21</v>
      </c>
      <c r="M58" s="171">
        <f>G58*(1+L58/100)</f>
        <v>0</v>
      </c>
      <c r="N58" s="171">
        <v>0</v>
      </c>
      <c r="O58" s="171">
        <f>ROUND(E58*N58,2)</f>
        <v>0</v>
      </c>
      <c r="P58" s="171">
        <v>0</v>
      </c>
      <c r="Q58" s="171">
        <f>ROUND(E58*P58,2)</f>
        <v>0</v>
      </c>
      <c r="R58" s="171"/>
      <c r="S58" s="171" t="s">
        <v>103</v>
      </c>
      <c r="T58" s="172" t="s">
        <v>172</v>
      </c>
      <c r="U58" s="156">
        <v>0</v>
      </c>
      <c r="V58" s="156">
        <f>ROUND(E58*U58,2)</f>
        <v>0</v>
      </c>
      <c r="W58" s="156"/>
      <c r="X58" s="156" t="s">
        <v>105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106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54"/>
      <c r="B59" s="155"/>
      <c r="C59" s="241" t="s">
        <v>270</v>
      </c>
      <c r="D59" s="242"/>
      <c r="E59" s="242"/>
      <c r="F59" s="242"/>
      <c r="G59" s="242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47"/>
      <c r="Z59" s="147"/>
      <c r="AA59" s="147"/>
      <c r="AB59" s="147"/>
      <c r="AC59" s="147"/>
      <c r="AD59" s="147"/>
      <c r="AE59" s="147"/>
      <c r="AF59" s="147"/>
      <c r="AG59" s="147" t="s">
        <v>108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73" t="str">
        <f>C59</f>
        <v>zahrnuje objednatelem povolené náklady na požadovaná zařízení zhotovitele. Veškeré ohraničení staveniště zábranami proti vstupu a vjezdu třetích osob včetně označení upozorňující na omezení vstupu nebo vjezdu.</v>
      </c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239"/>
      <c r="D60" s="240"/>
      <c r="E60" s="240"/>
      <c r="F60" s="240"/>
      <c r="G60" s="240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47"/>
      <c r="Z60" s="147"/>
      <c r="AA60" s="147"/>
      <c r="AB60" s="147"/>
      <c r="AC60" s="147"/>
      <c r="AD60" s="147"/>
      <c r="AE60" s="147"/>
      <c r="AF60" s="147"/>
      <c r="AG60" s="147" t="s">
        <v>111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66">
        <v>16</v>
      </c>
      <c r="B61" s="167" t="s">
        <v>271</v>
      </c>
      <c r="C61" s="176" t="s">
        <v>272</v>
      </c>
      <c r="D61" s="168" t="s">
        <v>273</v>
      </c>
      <c r="E61" s="169">
        <v>2.5000000000000001E-2</v>
      </c>
      <c r="F61" s="170"/>
      <c r="G61" s="171">
        <f>ROUND(E61*F61,2)</f>
        <v>0</v>
      </c>
      <c r="H61" s="170"/>
      <c r="I61" s="171">
        <f>ROUND(E61*H61,2)</f>
        <v>0</v>
      </c>
      <c r="J61" s="170"/>
      <c r="K61" s="171">
        <f>ROUND(E61*J61,2)</f>
        <v>0</v>
      </c>
      <c r="L61" s="171">
        <v>21</v>
      </c>
      <c r="M61" s="171">
        <f>G61*(1+L61/100)</f>
        <v>0</v>
      </c>
      <c r="N61" s="171">
        <v>0</v>
      </c>
      <c r="O61" s="171">
        <f>ROUND(E61*N61,2)</f>
        <v>0</v>
      </c>
      <c r="P61" s="171">
        <v>0</v>
      </c>
      <c r="Q61" s="171">
        <f>ROUND(E61*P61,2)</f>
        <v>0</v>
      </c>
      <c r="R61" s="171"/>
      <c r="S61" s="171" t="s">
        <v>103</v>
      </c>
      <c r="T61" s="172" t="s">
        <v>172</v>
      </c>
      <c r="U61" s="156">
        <v>0</v>
      </c>
      <c r="V61" s="156">
        <f>ROUND(E61*U61,2)</f>
        <v>0</v>
      </c>
      <c r="W61" s="156"/>
      <c r="X61" s="156" t="s">
        <v>105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106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22.5" outlineLevel="1" x14ac:dyDescent="0.2">
      <c r="A62" s="154"/>
      <c r="B62" s="155"/>
      <c r="C62" s="241" t="s">
        <v>274</v>
      </c>
      <c r="D62" s="242"/>
      <c r="E62" s="242"/>
      <c r="F62" s="242"/>
      <c r="G62" s="242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108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73" t="str">
        <f>C62</f>
        <v>zahrnuje veškeré náklady spojené s objednatelem požadovanými pracemi. Prostorové vytyčení stavby, včetně průběžného doměřování. Zaměření hranic okolních pozemků.</v>
      </c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239"/>
      <c r="D63" s="240"/>
      <c r="E63" s="240"/>
      <c r="F63" s="240"/>
      <c r="G63" s="240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47"/>
      <c r="Z63" s="147"/>
      <c r="AA63" s="147"/>
      <c r="AB63" s="147"/>
      <c r="AC63" s="147"/>
      <c r="AD63" s="147"/>
      <c r="AE63" s="147"/>
      <c r="AF63" s="147"/>
      <c r="AG63" s="147" t="s">
        <v>111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66">
        <v>17</v>
      </c>
      <c r="B64" s="167" t="s">
        <v>275</v>
      </c>
      <c r="C64" s="176" t="s">
        <v>276</v>
      </c>
      <c r="D64" s="168" t="s">
        <v>277</v>
      </c>
      <c r="E64" s="169">
        <v>1</v>
      </c>
      <c r="F64" s="170"/>
      <c r="G64" s="171">
        <f>ROUND(E64*F64,2)</f>
        <v>0</v>
      </c>
      <c r="H64" s="170"/>
      <c r="I64" s="171">
        <f>ROUND(E64*H64,2)</f>
        <v>0</v>
      </c>
      <c r="J64" s="170"/>
      <c r="K64" s="171">
        <f>ROUND(E64*J64,2)</f>
        <v>0</v>
      </c>
      <c r="L64" s="171">
        <v>21</v>
      </c>
      <c r="M64" s="171">
        <f>G64*(1+L64/100)</f>
        <v>0</v>
      </c>
      <c r="N64" s="171">
        <v>0</v>
      </c>
      <c r="O64" s="171">
        <f>ROUND(E64*N64,2)</f>
        <v>0</v>
      </c>
      <c r="P64" s="171">
        <v>0</v>
      </c>
      <c r="Q64" s="171">
        <f>ROUND(E64*P64,2)</f>
        <v>0</v>
      </c>
      <c r="R64" s="171"/>
      <c r="S64" s="171" t="s">
        <v>103</v>
      </c>
      <c r="T64" s="172" t="s">
        <v>172</v>
      </c>
      <c r="U64" s="156">
        <v>0</v>
      </c>
      <c r="V64" s="156">
        <f>ROUND(E64*U64,2)</f>
        <v>0</v>
      </c>
      <c r="W64" s="156"/>
      <c r="X64" s="156" t="s">
        <v>53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278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33.75" outlineLevel="1" x14ac:dyDescent="0.2">
      <c r="A65" s="154"/>
      <c r="B65" s="155"/>
      <c r="C65" s="241" t="s">
        <v>279</v>
      </c>
      <c r="D65" s="242"/>
      <c r="E65" s="242"/>
      <c r="F65" s="242"/>
      <c r="G65" s="242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47"/>
      <c r="Z65" s="147"/>
      <c r="AA65" s="147"/>
      <c r="AB65" s="147"/>
      <c r="AC65" s="147"/>
      <c r="AD65" s="147"/>
      <c r="AE65" s="147"/>
      <c r="AF65" s="147"/>
      <c r="AG65" s="147" t="s">
        <v>108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73" t="str">
        <f>C65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239"/>
      <c r="D66" s="240"/>
      <c r="E66" s="240"/>
      <c r="F66" s="240"/>
      <c r="G66" s="240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47"/>
      <c r="Z66" s="147"/>
      <c r="AA66" s="147"/>
      <c r="AB66" s="147"/>
      <c r="AC66" s="147"/>
      <c r="AD66" s="147"/>
      <c r="AE66" s="147"/>
      <c r="AF66" s="147"/>
      <c r="AG66" s="147" t="s">
        <v>111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66">
        <v>18</v>
      </c>
      <c r="B67" s="167" t="s">
        <v>280</v>
      </c>
      <c r="C67" s="176" t="s">
        <v>281</v>
      </c>
      <c r="D67" s="168" t="s">
        <v>277</v>
      </c>
      <c r="E67" s="169">
        <v>1</v>
      </c>
      <c r="F67" s="170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71">
        <v>0</v>
      </c>
      <c r="O67" s="171">
        <f>ROUND(E67*N67,2)</f>
        <v>0</v>
      </c>
      <c r="P67" s="171">
        <v>0</v>
      </c>
      <c r="Q67" s="171">
        <f>ROUND(E67*P67,2)</f>
        <v>0</v>
      </c>
      <c r="R67" s="171"/>
      <c r="S67" s="171" t="s">
        <v>103</v>
      </c>
      <c r="T67" s="172" t="s">
        <v>172</v>
      </c>
      <c r="U67" s="156">
        <v>0</v>
      </c>
      <c r="V67" s="156">
        <f>ROUND(E67*U67,2)</f>
        <v>0</v>
      </c>
      <c r="W67" s="156"/>
      <c r="X67" s="156" t="s">
        <v>53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278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241" t="s">
        <v>282</v>
      </c>
      <c r="D68" s="242"/>
      <c r="E68" s="242"/>
      <c r="F68" s="242"/>
      <c r="G68" s="242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108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73" t="str">
        <f>C68</f>
        <v>Náklady na individuální zkoušky dodaných a smontovaných technologických zařízení včetně komplexního vyzkoušení.</v>
      </c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239"/>
      <c r="D69" s="240"/>
      <c r="E69" s="240"/>
      <c r="F69" s="240"/>
      <c r="G69" s="240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47"/>
      <c r="Z69" s="147"/>
      <c r="AA69" s="147"/>
      <c r="AB69" s="147"/>
      <c r="AC69" s="147"/>
      <c r="AD69" s="147"/>
      <c r="AE69" s="147"/>
      <c r="AF69" s="147"/>
      <c r="AG69" s="147" t="s">
        <v>111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x14ac:dyDescent="0.2">
      <c r="A70" s="3"/>
      <c r="B70" s="4"/>
      <c r="C70" s="178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v>15</v>
      </c>
      <c r="AF70">
        <v>21</v>
      </c>
      <c r="AG70" t="s">
        <v>85</v>
      </c>
    </row>
    <row r="71" spans="1:60" x14ac:dyDescent="0.2">
      <c r="A71" s="150"/>
      <c r="B71" s="151" t="s">
        <v>29</v>
      </c>
      <c r="C71" s="179"/>
      <c r="D71" s="152"/>
      <c r="E71" s="153"/>
      <c r="F71" s="153"/>
      <c r="G71" s="174">
        <f>G8+G17</f>
        <v>0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f>SUMIF(L7:L69,AE70,G7:G69)</f>
        <v>0</v>
      </c>
      <c r="AF71">
        <f>SUMIF(L7:L69,AF70,G7:G69)</f>
        <v>0</v>
      </c>
      <c r="AG71" t="s">
        <v>218</v>
      </c>
    </row>
    <row r="72" spans="1:60" x14ac:dyDescent="0.2">
      <c r="C72" s="180"/>
      <c r="D72" s="10"/>
      <c r="AG72" t="s">
        <v>219</v>
      </c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NuXToE7E+6jKjWE/9xaOJxx1URxfW0ZoMr/GkMoM8l6H5nHORj1U8uVmPeaixVXyMJCosejT5XjQ3Zf/2PUkA==" saltValue="AhKiIFaeAXZWukTnEDdmoA==" spinCount="100000" sheet="1"/>
  <mergeCells count="46">
    <mergeCell ref="C23:G23"/>
    <mergeCell ref="A1:G1"/>
    <mergeCell ref="C2:G2"/>
    <mergeCell ref="C3:G3"/>
    <mergeCell ref="C4:G4"/>
    <mergeCell ref="C10:G10"/>
    <mergeCell ref="C12:G12"/>
    <mergeCell ref="C14:G14"/>
    <mergeCell ref="C16:G16"/>
    <mergeCell ref="C19:G19"/>
    <mergeCell ref="C20:G20"/>
    <mergeCell ref="C22:G22"/>
    <mergeCell ref="C41:G41"/>
    <mergeCell ref="C25:G25"/>
    <mergeCell ref="C26:G26"/>
    <mergeCell ref="C28:G28"/>
    <mergeCell ref="C29:G29"/>
    <mergeCell ref="C30:G30"/>
    <mergeCell ref="C32:G32"/>
    <mergeCell ref="C33:G33"/>
    <mergeCell ref="C35:G35"/>
    <mergeCell ref="C36:G36"/>
    <mergeCell ref="C38:G38"/>
    <mergeCell ref="C39:G39"/>
    <mergeCell ref="C54:G54"/>
    <mergeCell ref="C42:G42"/>
    <mergeCell ref="C43:G43"/>
    <mergeCell ref="C44:G44"/>
    <mergeCell ref="C45:G45"/>
    <mergeCell ref="C46:G46"/>
    <mergeCell ref="C48:G48"/>
    <mergeCell ref="C49:G49"/>
    <mergeCell ref="C50:G50"/>
    <mergeCell ref="C51:G51"/>
    <mergeCell ref="C52:G52"/>
    <mergeCell ref="C53:G53"/>
    <mergeCell ref="C65:G65"/>
    <mergeCell ref="C66:G66"/>
    <mergeCell ref="C68:G68"/>
    <mergeCell ref="C69:G69"/>
    <mergeCell ref="C56:G56"/>
    <mergeCell ref="C57:G57"/>
    <mergeCell ref="C59:G59"/>
    <mergeCell ref="C60:G60"/>
    <mergeCell ref="C62:G62"/>
    <mergeCell ref="C63:G63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101 03 Pol</vt:lpstr>
      <vt:lpstr>SO 101 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03 Pol'!Názvy_tisku</vt:lpstr>
      <vt:lpstr>'SO 101 05 Pol'!Názvy_tisku</vt:lpstr>
      <vt:lpstr>oadresa</vt:lpstr>
      <vt:lpstr>Stavba!Objednatel</vt:lpstr>
      <vt:lpstr>Stavba!Objekt</vt:lpstr>
      <vt:lpstr>'SO 101 03 Pol'!Oblast_tisku</vt:lpstr>
      <vt:lpstr>'SO 101 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Svobodová Markéta</cp:lastModifiedBy>
  <cp:lastPrinted>2019-03-19T12:27:02Z</cp:lastPrinted>
  <dcterms:created xsi:type="dcterms:W3CDTF">2009-04-08T07:15:50Z</dcterms:created>
  <dcterms:modified xsi:type="dcterms:W3CDTF">2020-01-29T07:43:47Z</dcterms:modified>
</cp:coreProperties>
</file>